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4385" windowHeight="3945"/>
  </bookViews>
  <sheets>
    <sheet name="Phu luc 4 - phân bổ" sheetId="1" r:id="rId1"/>
  </sheets>
  <externalReferences>
    <externalReference r:id="rId2"/>
  </externalReferences>
  <definedNames>
    <definedName name="_xlnm.Print_Titles" localSheetId="0">'Phu luc 4 - phân bổ'!$4:$5</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 r="C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6" i="1"/>
  <c r="C11" i="1"/>
  <c r="L7" i="1"/>
  <c r="L9" i="1"/>
  <c r="L10" i="1"/>
  <c r="L8" i="1"/>
  <c r="B7" i="1"/>
  <c r="B8" i="1"/>
  <c r="L114" i="1" l="1"/>
  <c r="E115" i="1"/>
  <c r="E114" i="1" s="1"/>
  <c r="F115" i="1"/>
  <c r="F114" i="1" s="1"/>
  <c r="G115" i="1"/>
  <c r="G114" i="1" s="1"/>
  <c r="H115" i="1"/>
  <c r="H114" i="1" s="1"/>
  <c r="I115" i="1"/>
  <c r="J115" i="1"/>
  <c r="J114" i="1" s="1"/>
  <c r="K115" i="1"/>
  <c r="D115" i="1"/>
  <c r="B89" i="1"/>
  <c r="B107" i="1"/>
  <c r="B110" i="1"/>
  <c r="B111" i="1"/>
  <c r="B113" i="1"/>
  <c r="B112" i="1" s="1"/>
  <c r="I19" i="1"/>
  <c r="H19" i="1"/>
  <c r="I17" i="1"/>
  <c r="L56" i="1"/>
  <c r="L54" i="1" s="1"/>
  <c r="B58" i="1"/>
  <c r="K56" i="1"/>
  <c r="K54" i="1" s="1"/>
  <c r="B57" i="1"/>
  <c r="L19" i="1"/>
  <c r="I114" i="1"/>
  <c r="K114" i="1"/>
  <c r="L112" i="1"/>
  <c r="D112" i="1"/>
  <c r="K112" i="1"/>
  <c r="J112" i="1"/>
  <c r="H112" i="1"/>
  <c r="G112" i="1"/>
  <c r="F112" i="1"/>
  <c r="E112" i="1"/>
  <c r="B96" i="1"/>
  <c r="B109" i="1"/>
  <c r="B108" i="1"/>
  <c r="J103" i="1"/>
  <c r="B106" i="1"/>
  <c r="B105" i="1"/>
  <c r="H102" i="1"/>
  <c r="B104" i="1"/>
  <c r="B101" i="1"/>
  <c r="B100" i="1"/>
  <c r="B99" i="1"/>
  <c r="B98" i="1"/>
  <c r="B97" i="1"/>
  <c r="H91" i="1"/>
  <c r="D91" i="1"/>
  <c r="D90" i="1" s="1"/>
  <c r="B92" i="1"/>
  <c r="L91" i="1"/>
  <c r="L90" i="1" s="1"/>
  <c r="J91" i="1"/>
  <c r="B94" i="1"/>
  <c r="B93" i="1"/>
  <c r="E91" i="1"/>
  <c r="E90" i="1" s="1"/>
  <c r="F91" i="1"/>
  <c r="F90" i="1" s="1"/>
  <c r="G91" i="1"/>
  <c r="G90" i="1" s="1"/>
  <c r="I91" i="1"/>
  <c r="I90" i="1" s="1"/>
  <c r="K91" i="1"/>
  <c r="K90" i="1" s="1"/>
  <c r="B95" i="1"/>
  <c r="B86" i="1"/>
  <c r="B19" i="1" s="1"/>
  <c r="L84" i="1"/>
  <c r="L80" i="1" s="1"/>
  <c r="L79" i="1" s="1"/>
  <c r="L17" i="1" s="1"/>
  <c r="B85" i="1"/>
  <c r="K84" i="1"/>
  <c r="E84" i="1"/>
  <c r="F84" i="1"/>
  <c r="G84" i="1"/>
  <c r="H84" i="1"/>
  <c r="I84" i="1"/>
  <c r="J84" i="1"/>
  <c r="D84" i="1"/>
  <c r="B87" i="1"/>
  <c r="B77" i="1"/>
  <c r="K76" i="1"/>
  <c r="K75" i="1" s="1"/>
  <c r="K73" i="1" s="1"/>
  <c r="L76" i="1"/>
  <c r="L75" i="1" s="1"/>
  <c r="K71" i="1"/>
  <c r="K69" i="1" s="1"/>
  <c r="K67" i="1" s="1"/>
  <c r="L71" i="1"/>
  <c r="L69" i="1" s="1"/>
  <c r="L67" i="1" s="1"/>
  <c r="B72" i="1"/>
  <c r="L61" i="1"/>
  <c r="L59" i="1" s="1"/>
  <c r="B63" i="1"/>
  <c r="B62" i="1" s="1"/>
  <c r="K62" i="1"/>
  <c r="L62" i="1"/>
  <c r="B53" i="1"/>
  <c r="B115" i="1" l="1"/>
  <c r="B114" i="1" s="1"/>
  <c r="J90" i="1"/>
  <c r="D114" i="1"/>
  <c r="B84" i="1"/>
  <c r="H90" i="1"/>
  <c r="B91" i="1"/>
  <c r="B102" i="1"/>
  <c r="L78" i="1"/>
  <c r="L73" i="1"/>
  <c r="L52" i="1"/>
  <c r="L50" i="1" s="1"/>
  <c r="K52" i="1"/>
  <c r="K50" i="1" s="1"/>
  <c r="B49" i="1"/>
  <c r="B48" i="1"/>
  <c r="L47" i="1"/>
  <c r="L45" i="1" s="1"/>
  <c r="K45" i="1"/>
  <c r="B44" i="1"/>
  <c r="B43" i="1" s="1"/>
  <c r="B41" i="1"/>
  <c r="B40" i="1" s="1"/>
  <c r="L40" i="1"/>
  <c r="L39" i="1" s="1"/>
  <c r="L37" i="1" s="1"/>
  <c r="K40" i="1"/>
  <c r="F40" i="1"/>
  <c r="L34" i="1"/>
  <c r="L32" i="1" s="1"/>
  <c r="B36" i="1"/>
  <c r="B31" i="1"/>
  <c r="B35" i="1"/>
  <c r="F34" i="1"/>
  <c r="G34" i="1"/>
  <c r="H34" i="1"/>
  <c r="I34" i="1"/>
  <c r="J34" i="1"/>
  <c r="K34" i="1"/>
  <c r="K32" i="1" s="1"/>
  <c r="K30" i="1"/>
  <c r="K28" i="1" s="1"/>
  <c r="L30" i="1"/>
  <c r="L28" i="1" s="1"/>
  <c r="D25" i="1"/>
  <c r="K25" i="1"/>
  <c r="L25" i="1"/>
  <c r="B24" i="1"/>
  <c r="B23" i="1" s="1"/>
  <c r="K23" i="1"/>
  <c r="L23" i="1"/>
  <c r="K19" i="1"/>
  <c r="L22" i="1" l="1"/>
  <c r="L18" i="1" s="1"/>
  <c r="L16" i="1" s="1"/>
  <c r="L11" i="1" s="1"/>
  <c r="L6" i="1" s="1"/>
  <c r="B39" i="1"/>
  <c r="B37" i="1" s="1"/>
  <c r="K22" i="1"/>
  <c r="O103" i="1"/>
  <c r="O107" i="1" s="1"/>
  <c r="D62" i="1" l="1"/>
  <c r="E62" i="1"/>
  <c r="F62" i="1"/>
  <c r="G62" i="1"/>
  <c r="H62" i="1"/>
  <c r="I62" i="1"/>
  <c r="J62" i="1"/>
  <c r="F64" i="1"/>
  <c r="G64" i="1"/>
  <c r="H64" i="1"/>
  <c r="I64" i="1"/>
  <c r="J64" i="1"/>
  <c r="K64" i="1"/>
  <c r="K61" i="1" s="1"/>
  <c r="K59" i="1" s="1"/>
  <c r="D64" i="1"/>
  <c r="E64" i="1"/>
  <c r="B56" i="1"/>
  <c r="B54" i="1" s="1"/>
  <c r="F47" i="1"/>
  <c r="F45" i="1" s="1"/>
  <c r="D47" i="1"/>
  <c r="E47" i="1"/>
  <c r="G47" i="1"/>
  <c r="H47" i="1"/>
  <c r="I47" i="1"/>
  <c r="J47" i="1"/>
  <c r="D43" i="1"/>
  <c r="E43" i="1"/>
  <c r="F43" i="1"/>
  <c r="F39" i="1" s="1"/>
  <c r="F37" i="1" s="1"/>
  <c r="G43" i="1"/>
  <c r="H43" i="1"/>
  <c r="I43" i="1"/>
  <c r="J43" i="1"/>
  <c r="K43" i="1"/>
  <c r="G40" i="1"/>
  <c r="H40" i="1"/>
  <c r="I40" i="1"/>
  <c r="J40" i="1"/>
  <c r="D40" i="1"/>
  <c r="E40" i="1"/>
  <c r="B42" i="1"/>
  <c r="J23" i="1"/>
  <c r="E23" i="1"/>
  <c r="F23" i="1"/>
  <c r="G23" i="1"/>
  <c r="H23" i="1"/>
  <c r="I23" i="1"/>
  <c r="D23" i="1"/>
  <c r="D22" i="1" s="1"/>
  <c r="J25" i="1"/>
  <c r="E25" i="1"/>
  <c r="F25" i="1"/>
  <c r="G25" i="1"/>
  <c r="H25" i="1"/>
  <c r="I25" i="1"/>
  <c r="B81" i="1"/>
  <c r="E76" i="1"/>
  <c r="E75" i="1" s="1"/>
  <c r="E73" i="1" s="1"/>
  <c r="J76" i="1"/>
  <c r="J75" i="1" s="1"/>
  <c r="J73" i="1" s="1"/>
  <c r="I76" i="1"/>
  <c r="I75" i="1" s="1"/>
  <c r="I73" i="1" s="1"/>
  <c r="H76" i="1"/>
  <c r="G76" i="1"/>
  <c r="G75" i="1" s="1"/>
  <c r="G73" i="1" s="1"/>
  <c r="F76" i="1"/>
  <c r="F75" i="1" s="1"/>
  <c r="F73" i="1" s="1"/>
  <c r="D76" i="1"/>
  <c r="B76" i="1"/>
  <c r="B75" i="1" s="1"/>
  <c r="B73" i="1" s="1"/>
  <c r="E19" i="1"/>
  <c r="J71" i="1"/>
  <c r="J69" i="1" s="1"/>
  <c r="J67" i="1" s="1"/>
  <c r="D71" i="1"/>
  <c r="D69" i="1" s="1"/>
  <c r="D67" i="1" s="1"/>
  <c r="E71" i="1"/>
  <c r="E69" i="1" s="1"/>
  <c r="F71" i="1"/>
  <c r="F69" i="1" s="1"/>
  <c r="F67" i="1" s="1"/>
  <c r="G71" i="1"/>
  <c r="G69" i="1" s="1"/>
  <c r="G67" i="1" s="1"/>
  <c r="H71" i="1"/>
  <c r="H69" i="1" s="1"/>
  <c r="H67" i="1" s="1"/>
  <c r="I71" i="1"/>
  <c r="I69" i="1" s="1"/>
  <c r="I67" i="1" s="1"/>
  <c r="B71" i="1"/>
  <c r="B69" i="1" s="1"/>
  <c r="B67" i="1" s="1"/>
  <c r="D56" i="1"/>
  <c r="D54" i="1" s="1"/>
  <c r="E56" i="1"/>
  <c r="E54" i="1" s="1"/>
  <c r="F56" i="1"/>
  <c r="F54" i="1" s="1"/>
  <c r="G56" i="1"/>
  <c r="G54" i="1" s="1"/>
  <c r="H56" i="1"/>
  <c r="H54" i="1" s="1"/>
  <c r="I56" i="1"/>
  <c r="I54" i="1" s="1"/>
  <c r="J56" i="1"/>
  <c r="J54" i="1" s="1"/>
  <c r="B52" i="1"/>
  <c r="B50" i="1" s="1"/>
  <c r="D50" i="1"/>
  <c r="E50" i="1"/>
  <c r="F50" i="1"/>
  <c r="G50" i="1"/>
  <c r="H50" i="1"/>
  <c r="I50" i="1"/>
  <c r="J50" i="1"/>
  <c r="I30" i="1"/>
  <c r="I28" i="1" s="1"/>
  <c r="I32" i="1"/>
  <c r="E39" i="1" l="1"/>
  <c r="E37" i="1" s="1"/>
  <c r="D39" i="1"/>
  <c r="E61" i="1"/>
  <c r="J22" i="1"/>
  <c r="F61" i="1"/>
  <c r="F59" i="1" s="1"/>
  <c r="G39" i="1"/>
  <c r="G37" i="1" s="1"/>
  <c r="D61" i="1"/>
  <c r="J39" i="1"/>
  <c r="J37" i="1" s="1"/>
  <c r="I39" i="1"/>
  <c r="I37" i="1" s="1"/>
  <c r="K39" i="1"/>
  <c r="K18" i="1" s="1"/>
  <c r="H39" i="1"/>
  <c r="H37" i="1" s="1"/>
  <c r="I22" i="1"/>
  <c r="E22" i="1"/>
  <c r="H22" i="1"/>
  <c r="G22" i="1"/>
  <c r="F22" i="1"/>
  <c r="D75" i="1"/>
  <c r="D73" i="1" s="1"/>
  <c r="H75" i="1"/>
  <c r="H73" i="1" s="1"/>
  <c r="E67" i="1"/>
  <c r="B88" i="1"/>
  <c r="K81" i="1"/>
  <c r="K80" i="1" s="1"/>
  <c r="K79" i="1" s="1"/>
  <c r="K17" i="1" s="1"/>
  <c r="J81" i="1"/>
  <c r="H81" i="1"/>
  <c r="G81" i="1"/>
  <c r="F81" i="1"/>
  <c r="E81" i="1"/>
  <c r="D81" i="1"/>
  <c r="B66" i="1"/>
  <c r="B65" i="1"/>
  <c r="J61" i="1"/>
  <c r="J59" i="1" s="1"/>
  <c r="H61" i="1"/>
  <c r="H59" i="1" s="1"/>
  <c r="G61" i="1"/>
  <c r="G59" i="1" s="1"/>
  <c r="E59" i="1"/>
  <c r="J45" i="1"/>
  <c r="H45" i="1"/>
  <c r="E45" i="1"/>
  <c r="D45" i="1"/>
  <c r="J32" i="1"/>
  <c r="G32" i="1"/>
  <c r="F32" i="1"/>
  <c r="E34" i="1"/>
  <c r="E32" i="1" s="1"/>
  <c r="D34" i="1"/>
  <c r="D32" i="1" s="1"/>
  <c r="H32" i="1"/>
  <c r="B30" i="1"/>
  <c r="J30" i="1"/>
  <c r="J28" i="1" s="1"/>
  <c r="H30" i="1"/>
  <c r="H28" i="1" s="1"/>
  <c r="G30" i="1"/>
  <c r="G28" i="1" s="1"/>
  <c r="F30" i="1"/>
  <c r="F28" i="1" s="1"/>
  <c r="E30" i="1"/>
  <c r="E28" i="1" s="1"/>
  <c r="D30" i="1"/>
  <c r="D28" i="1" s="1"/>
  <c r="B29" i="1"/>
  <c r="B27" i="1"/>
  <c r="B26" i="1"/>
  <c r="B25" i="1" s="1"/>
  <c r="B22" i="1" s="1"/>
  <c r="K20" i="1"/>
  <c r="J20" i="1"/>
  <c r="D20" i="1"/>
  <c r="J19" i="1"/>
  <c r="G19" i="1"/>
  <c r="F19" i="1"/>
  <c r="D19" i="1"/>
  <c r="I18" i="1" l="1"/>
  <c r="I16" i="1" s="1"/>
  <c r="I11" i="1" s="1"/>
  <c r="I6" i="1" s="1"/>
  <c r="K16" i="1"/>
  <c r="K11" i="1" s="1"/>
  <c r="K6" i="1" s="1"/>
  <c r="B20" i="1"/>
  <c r="H20" i="1"/>
  <c r="H18" i="1"/>
  <c r="E20" i="1"/>
  <c r="E18" i="1"/>
  <c r="F20" i="1"/>
  <c r="F18" i="1"/>
  <c r="J18" i="1"/>
  <c r="G20" i="1"/>
  <c r="G18" i="1"/>
  <c r="B103" i="1"/>
  <c r="B90" i="1" s="1"/>
  <c r="B28" i="1"/>
  <c r="K37" i="1"/>
  <c r="B64" i="1"/>
  <c r="K78" i="1"/>
  <c r="F80" i="1"/>
  <c r="F79" i="1" s="1"/>
  <c r="F17" i="1" s="1"/>
  <c r="F16" i="1" s="1"/>
  <c r="F11" i="1" s="1"/>
  <c r="F6" i="1" s="1"/>
  <c r="G80" i="1"/>
  <c r="G79" i="1" s="1"/>
  <c r="G17" i="1" s="1"/>
  <c r="D80" i="1"/>
  <c r="D79" i="1" s="1"/>
  <c r="D17" i="1" s="1"/>
  <c r="H80" i="1"/>
  <c r="H79" i="1" s="1"/>
  <c r="H17" i="1" s="1"/>
  <c r="E80" i="1"/>
  <c r="E79" i="1" s="1"/>
  <c r="E17" i="1" s="1"/>
  <c r="J80" i="1"/>
  <c r="J79" i="1" s="1"/>
  <c r="J17" i="1" s="1"/>
  <c r="B34" i="1"/>
  <c r="B32" i="1" s="1"/>
  <c r="D37" i="1"/>
  <c r="G45" i="1"/>
  <c r="D59" i="1"/>
  <c r="E16" i="1" l="1"/>
  <c r="E11" i="1" s="1"/>
  <c r="E6" i="1" s="1"/>
  <c r="H16" i="1"/>
  <c r="H11" i="1" s="1"/>
  <c r="H6" i="1" s="1"/>
  <c r="G16" i="1"/>
  <c r="G11" i="1" s="1"/>
  <c r="G6" i="1" s="1"/>
  <c r="J16" i="1"/>
  <c r="J11" i="1" s="1"/>
  <c r="J6" i="1" s="1"/>
  <c r="B61" i="1"/>
  <c r="B59" i="1" s="1"/>
  <c r="F78" i="1"/>
  <c r="D78" i="1"/>
  <c r="B47" i="1"/>
  <c r="H78" i="1"/>
  <c r="G78" i="1"/>
  <c r="E78" i="1"/>
  <c r="J78" i="1"/>
  <c r="D18" i="1"/>
  <c r="D16" i="1" s="1"/>
  <c r="D11" i="1" s="1"/>
  <c r="D6" i="1" s="1"/>
  <c r="B45" i="1" l="1"/>
  <c r="B18" i="1"/>
  <c r="B80" i="1"/>
  <c r="B79" i="1" s="1"/>
  <c r="B78" i="1" s="1"/>
  <c r="B17" i="1" l="1"/>
  <c r="B16" i="1" s="1"/>
  <c r="B11" i="1" s="1"/>
</calcChain>
</file>

<file path=xl/sharedStrings.xml><?xml version="1.0" encoding="utf-8"?>
<sst xmlns="http://schemas.openxmlformats.org/spreadsheetml/2006/main" count="135" uniqueCount="120">
  <si>
    <t>PHỤ LỤC 4: PHÂN BỔ DỰ TOÁN THU, CHI NGÂN SÁCH NHÀ NƯỚC 6 THÁNG CUỐI NĂM 2025</t>
  </si>
  <si>
    <t>ĐVT: Triệu đồng</t>
  </si>
  <si>
    <t>Nội dung</t>
  </si>
  <si>
    <t>Tổng số</t>
  </si>
  <si>
    <t>Chi tiết theo đơn vị sử dụng</t>
  </si>
  <si>
    <t>Văn phòng 
HĐND và UBND xã
(Chương 830)</t>
  </si>
  <si>
    <t>Phòng 
Kinh tế xã
(Chương 831)</t>
  </si>
  <si>
    <t>Phòng 
VH-XH xã
(Chương 832)</t>
  </si>
  <si>
    <t>Trung
 tâm 
Hành 
chính 
công xã
(Chương 833)</t>
  </si>
  <si>
    <t>Văn phòng 
Đảng ủy xã
(Chương 819)</t>
  </si>
  <si>
    <t>Ủy ban MTTQ
 Việt Nam xã (Chương 820)</t>
  </si>
  <si>
    <t>Trung
 tâm cung ứng dịch 
vụ sự nghiệp công
(Chương 821)</t>
  </si>
  <si>
    <t>I. Tổng số thu, chi, nộp ngân sách phí, lệ phí</t>
  </si>
  <si>
    <t>1. Số thu phí, lệ phí</t>
  </si>
  <si>
    <t>2. Chi từ nguồn thu phí, lệ phí được để lại</t>
  </si>
  <si>
    <t>3. Số phí, lệ phí nộp NSNN</t>
  </si>
  <si>
    <t>II. Dự toán chi ngân sách nhà nước</t>
  </si>
  <si>
    <t>Trong đó: - Kinh phí thực hiện tự chủ</t>
  </si>
  <si>
    <t xml:space="preserve">                - Kinh phí không thực hiện tự chủ</t>
  </si>
  <si>
    <t xml:space="preserve">                - Kinh phí thực hiện cải cách tiền lương</t>
  </si>
  <si>
    <t>1. Chi an ninh</t>
  </si>
  <si>
    <t>1.1- Kinh phí thực hiện tự chủ</t>
  </si>
  <si>
    <t>1.2- Kinh phí không thực hiện tự chủ</t>
  </si>
  <si>
    <t>- Hoạt động gìn giữ ANTT, ATXH cấp xã</t>
  </si>
  <si>
    <t>Trong đó: Thu hồi tạm ứng ngân sách tháng
7 và 8 năm 2025</t>
  </si>
  <si>
    <t>2. Chi quốc phòng</t>
  </si>
  <si>
    <t>2.1- Kinh phí thực hiện tự chủ</t>
  </si>
  <si>
    <t>2.2- Kinh phí không thực hiện tự chủ</t>
  </si>
  <si>
    <t>- Hoạt động quốc phòng cấp xã</t>
  </si>
  <si>
    <t>3. Chi sự nghiệp giáo dục, đào tạo, dạy nghề</t>
  </si>
  <si>
    <t>3.1- Kinh phí thực hiện tự chủ</t>
  </si>
  <si>
    <t>3.2- Kinh phí không thực hiện tự chủ</t>
  </si>
  <si>
    <t>- Hỗ trợ các hoạt động liên quan đến sự nghiệp giáo dục</t>
  </si>
  <si>
    <t>4. Chi sự nghiệp y tế</t>
  </si>
  <si>
    <t>4.1- Kinh phí thực hiện tự chủ</t>
  </si>
  <si>
    <t>4.2- Kinh phí không thực hiện tự chủ</t>
  </si>
  <si>
    <t>- Hỗ trợ các hoạt động công tác chăm sóc sức khỏe của người dân, công tác vệ sinh an toàn thực phẩm và các hoạt động khác có liên quan</t>
  </si>
  <si>
    <t>- Bồi dưỡng đối với cộng tác viên dân số, gia đình, trẻ em và nhân viên y tế thôn, tổ dân phố theo Nghị quyết 12/2022/NQ-HĐND ngày 21/4/2022 (Từ tháng 01-9/2025)</t>
  </si>
  <si>
    <t>5. Chi sự nghiệp văn hóa thông tin</t>
  </si>
  <si>
    <t>5.1- Kinh phí thực hiện tự chủ</t>
  </si>
  <si>
    <t>5.2- Kinh phí không thực hiện tự chủ</t>
  </si>
  <si>
    <t>- Hỗ trợ hoạt động Nhà văn hoá-Khu thể thao thôn, tổ dân phố (Nghị quyết số 30/2022/NQ-HĐND ngày 14/10/2022)</t>
  </si>
  <si>
    <t>6. Chi sự nghiệp thể thao</t>
  </si>
  <si>
    <t>6.1- Kinh phí thực hiện tự chủ</t>
  </si>
  <si>
    <t>6.2- Kinh phí không thực hiện tự chủ</t>
  </si>
  <si>
    <t>7. Chi hoạt động phát thanh-truyền hình</t>
  </si>
  <si>
    <t>7.1- Kinh phí thực hiện tự chủ</t>
  </si>
  <si>
    <t>7.2- Kinh phí không thực hiện tự chủ</t>
  </si>
  <si>
    <t>8. Chi đảm bảo xã hội</t>
  </si>
  <si>
    <t>8.1- Kinh phí thực hiện tự chủ</t>
  </si>
  <si>
    <t>8.2- Kinh phí không thực hiện tự chủ</t>
  </si>
  <si>
    <t>- Chi sự nghiệp đảm bảo xã hội (bảo trợ xã hội thường xuyên, bảo trợ đột xuất; tổ chức thăm hỏi gia đình chính sách người có công; công tác xóa đói giảm nghèo, đền ơn đáp nghĩa, lao động, việc làm; quản lý đối tượng chính sách, đối tượng xã hội)</t>
  </si>
  <si>
    <t>9. Chi sự nghiệp kinh tế</t>
  </si>
  <si>
    <t>10. Chi sự nghiệp môi trường</t>
  </si>
  <si>
    <t>11. Chi quản lý hành chính:</t>
  </si>
  <si>
    <t>11.1- Kinh phí thực hiện tự chủ (Mã nguồn: 13)</t>
  </si>
  <si>
    <t xml:space="preserve">a) Quỹ lương </t>
  </si>
  <si>
    <t>- Công chức huyện</t>
  </si>
  <si>
    <t>+ Quỹ tiền lương theo mức lương 1,49 trđ</t>
  </si>
  <si>
    <t>+ Quỹ tiền lương theo mức lương 1,49-2,34 trđ</t>
  </si>
  <si>
    <t>- Công chức xã</t>
  </si>
  <si>
    <t>- Quỹ lương HĐLĐ 68, 161/CP)</t>
  </si>
  <si>
    <t>b) Hoạt động theo định biên</t>
  </si>
  <si>
    <t>11.2- Kinh phí không thực hiện tự chủ (Mã nguồn: 12)</t>
  </si>
  <si>
    <t>- Phụ cấp cho người hoạt động không chuyên trách ở thôn, tổ dân phố theo Nghị quyết số Nghị quyết số 12/2023/NQ-HĐND tỉnh</t>
  </si>
  <si>
    <t>Trong đó: Thu hồi tạm ứng ngân sách tháng 7 và 8 năm 2025</t>
  </si>
  <si>
    <t>- Bổ sung hoạt động TCCSĐ theo QĐ 99/TW</t>
  </si>
  <si>
    <t xml:space="preserve">- Kinh phí hỗ trợ đối với các Đoàn (tổ) kiểm tra, giám sát của Đảng ủy, Ban Thường vụ Đảng ủy, Uỷ ban kiểm tra Đảng ủy xã </t>
  </si>
  <si>
    <t>- Hỗ trợ kinh phí hoạt động cho Ban Thanh tra nhân dân xã</t>
  </si>
  <si>
    <t>- Hỗ trợ kinh phí Cuộc vận động “Toàn dân đoàn kết xây dựng nông thôn đô thị văn minh” theo Nghị quyết 11/2018/NQ-HĐND của HĐND tỉnh, Thông tư số 121/2017/TT-BTC (định mức: Xã thuộc vùng khó khăn (25 triệu đồng/xã); xã không khó khăn (20 triệu đồng/xã; thôn khó khăn:10 triệu đồng/thôn và thôn không khó khăn: 8 triệu đồng/thôn)</t>
  </si>
  <si>
    <r>
      <rPr>
        <b/>
        <u/>
        <sz val="12"/>
        <rFont val="Times New Roman"/>
        <family val="1"/>
      </rPr>
      <t>Ghi chú:</t>
    </r>
    <r>
      <rPr>
        <sz val="12"/>
        <rFont val="Times New Roman"/>
        <family val="1"/>
      </rPr>
      <t xml:space="preserve"> - Phụ cấp cho người hoạt động không chuyên trách ở thôn, tổ dân phố theo Nghị quyết số Nghị quyết số 12/2023/NQ-HĐND tỉnh thực hiện
phân bổ từ tháng 7/2025-9/2025 do dự toán còn lại không thực hiện được đến tháng 12/2025</t>
    </r>
  </si>
  <si>
    <r>
      <t>- Kinh phí hoạt động thôn với định mức 30 triệu đồng/thôn (16 thôn): 480 triệu đồng</t>
    </r>
    <r>
      <rPr>
        <i/>
        <sz val="12"/>
        <rFont val="Times New Roman"/>
        <family val="1"/>
      </rPr>
      <t xml:space="preserve"> (Trong đó: Xã Bhalêê: 210 triệu đồng, đã sử dụng: 52,5 triệu đồng, kinh phí còn lại: 157,5 triệu đồng và xã Avương: 270 triệu đồng, đã sử dụng: 0 đồng, kinh phí còn lại: 270 triệu đồng).</t>
    </r>
  </si>
  <si>
    <t>Bộ phận tài chính, kế toán xã</t>
  </si>
  <si>
    <t>TM. ỦY BAN NHÂN DÂN XÃ</t>
  </si>
  <si>
    <t>Trung tâm chính trị xã (Chương 819)</t>
  </si>
  <si>
    <t>Arất Blúi</t>
  </si>
  <si>
    <t>Tây Giang, ngày       tháng  9  năm 2025</t>
  </si>
  <si>
    <t>Đinh Thị Thanh Hương</t>
  </si>
  <si>
    <t xml:space="preserve">(Kèm theo Báo cáo số:        /BC-UBND ngày      tháng  9  năm 2025 của UBND xã Tây Giang)   </t>
  </si>
  <si>
    <t>- Tiết kiệm 10% dự toán chi thường xuyên theo NQ 173/NQ-CP</t>
  </si>
  <si>
    <t>- Định mức sự nghiệp thể thao (chủ yếu tổ chức các giải thi đấu thể thao tại xã, tổ chức các hoạt động thể theo quần chứng tại cộng đồng dân cư, Chương trình phát triển TDTT xã)</t>
  </si>
  <si>
    <t>- Định mức chi sự nghiệp truyền thanh cho NS cấp nhằm đảm bảo hoạt động và phát triển các Đài truyền thanh và Trạm phát thanh FM cấp xã</t>
  </si>
  <si>
    <t>9.1- Kinh phí thực hiện tự chủ</t>
  </si>
  <si>
    <t>9.2- Kinh phí không thực hiện tự chủ</t>
  </si>
  <si>
    <t>b. Chi mục tiêu</t>
  </si>
  <si>
    <t>a. Chi Cân đối</t>
  </si>
  <si>
    <t>- Hỗ trợ duy trì xã đạt chuẩn nông thôn mới (phân bổ 3 xã: Atiêng, Lăng, Anông; mỗi xã 500triệu đồng)</t>
  </si>
  <si>
    <t>- Hoạt động bảo vệ môi trường</t>
  </si>
  <si>
    <t>10.1- Kinh phí thực hiện tự chủ</t>
  </si>
  <si>
    <t>10.2- Kinh phí không thực hiện tự chủ</t>
  </si>
  <si>
    <t>- Hỗ trợ thường xuyên hằng tháng đối với Đội trưởng, đội phó Đội dân phòng theo Nghị quyết số 25/2022/NQ-HĐND ngày 14/10/2022</t>
  </si>
  <si>
    <t>- Đinh mức sự nghiệp VHTT (bao gồm hoạt động Trung tâm VH-TT xã)</t>
  </si>
  <si>
    <t>- Trợ cấp hằng tháng cho cán bộ xã nghỉ việc theo NĐ 
số 44/2019/NĐ-CP</t>
  </si>
  <si>
    <t>Dự toán 
còn lại chưa phân bổ</t>
  </si>
  <si>
    <t>+ Phụ cấp các chi hội ở thôn</t>
  </si>
  <si>
    <t>- Hỗ trợ KP hoạt động Đảng bộ, HĐND, UBND, UBMTTQVN xã và Đoàn thể cấp xã</t>
  </si>
  <si>
    <t>- Bổ sung cho trả PC Cấp uỷ viên theo QĐ169/TW</t>
  </si>
  <si>
    <t>- Hoạt động HĐND và phụ cấp HĐND xã theo Nghị quyết số 21/2025/NQ-HĐND ngày 12/8/2025 của thành phố Đà Nẵng</t>
  </si>
  <si>
    <t>- Phụ cấp Hội đặc thù</t>
  </si>
  <si>
    <t>- Bổ sung hoạt động thôn</t>
  </si>
  <si>
    <t>- Bổ sung xã có số lượng thôn bằng mức bình quân (5thôn/xã)</t>
  </si>
  <si>
    <t>- Bổ sung xã có số lượng thôn cao hơn mức bình quân (5thôn/xã)</t>
  </si>
  <si>
    <t>- Hỗ trợ hoạt động ngoại giao, tuyên truyền về biên giới đất liền</t>
  </si>
  <si>
    <t>- Kinh phí mua sắm trang thiết bị, bảo dưỡng, sửa chữa tài sản và vận hành hệ thống công nghệ thông tin chính quyền (bao gồm kinh phí gia hạn các phần mềm)</t>
  </si>
  <si>
    <t>- Kinh phí thực hiện NĐ số 76/2019/NĐ-CP ngày 24/12/2019 của CP (tạm cấp 70%)</t>
  </si>
  <si>
    <t>- Kinh phí Giao tiết kiệm 10% chi thường xuyên thực hiện cải cách tiền lương năm 2025</t>
  </si>
  <si>
    <t>- Kinh phí tiết kiệm 10% dự toán chi thường xuyên theo NQ173/NQ-CP của CP (nộp ngân sách cấp trên)</t>
  </si>
  <si>
    <t>12. Chi khác ngân sách:</t>
  </si>
  <si>
    <t>- Chi khác ngân sách</t>
  </si>
  <si>
    <t>- Dự phòng NS</t>
  </si>
  <si>
    <t>CHỦ TỊCH</t>
  </si>
  <si>
    <t>A. Chi đầu tư phát triển</t>
  </si>
  <si>
    <t>B. Chi thường xuyên</t>
  </si>
  <si>
    <t>1. Nước sinh hoạt khu Adương thôn Nal</t>
  </si>
  <si>
    <t>2. Xử lý thoát nước thải khu dân cư thôn Ag rồng xã Atiêng (khu dân dư trước trường PTNT THCS Tây Giang)</t>
  </si>
  <si>
    <t>3. Nâng cấp, mở rộng tuyến đường xung quanh mặt bằng thôn Anonh, xã Anông</t>
  </si>
  <si>
    <t>Tổng dự toán chi ngân sách nhà nước</t>
  </si>
  <si>
    <t>C. Nguồn dự phòng ngân sách:</t>
  </si>
  <si>
    <t>- Quỹ tiền lương đảm bảo cho cán bộ công chức huyện (cũ) chưa giao do tỉnh chưa bổ sung dự toán cấp huyện (cũ)í.</t>
  </si>
  <si>
    <t>Dự toán phân bổ</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</si>
</sst>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_(* #,##0.0000_);_(* \(#,##0.0000\);_(* &quot;-&quot;_);_(@_)"/>
    <numFmt numFmtId="165" formatCode="_(* #,##0.000_);_(* \(#,##0.000\);_(* &quot;-&quot;_);_(@_)"/>
  </numFmts>
  <fonts count="22" x14ac:knownFonts="1">
    <font>
      <sz val="11"/>
      <color theme="1"/>
      <name val="Calibri"/>
      <family val="2"/>
      <scheme val="minor"/>
    </font>
    <font>
      <sz val="11"/>
      <color theme="1"/>
      <name val="Calibri"/>
      <family val="2"/>
      <scheme val="minor"/>
    </font>
    <font>
      <b/>
      <sz val="13"/>
      <name val="Times New Roman"/>
      <family val="1"/>
    </font>
    <font>
      <i/>
      <sz val="12"/>
      <name val="Times New Roman"/>
      <family val="1"/>
    </font>
    <font>
      <b/>
      <sz val="11"/>
      <name val="Times New Roman"/>
      <family val="1"/>
    </font>
    <font>
      <sz val="12"/>
      <name val="Times New Roman"/>
      <family val="1"/>
    </font>
    <font>
      <sz val="11"/>
      <name val="Times New Roman"/>
      <family val="1"/>
    </font>
    <font>
      <i/>
      <sz val="11"/>
      <name val="Times New Roman"/>
      <family val="1"/>
    </font>
    <font>
      <sz val="10"/>
      <name val="Arial"/>
      <family val="2"/>
    </font>
    <font>
      <b/>
      <i/>
      <sz val="11"/>
      <name val="Times New Roman"/>
      <family val="1"/>
    </font>
    <font>
      <b/>
      <u/>
      <sz val="12"/>
      <name val="Times New Roman"/>
      <family val="1"/>
    </font>
    <font>
      <sz val="12"/>
      <color theme="1"/>
      <name val="Times New Roman"/>
      <family val="1"/>
    </font>
    <font>
      <i/>
      <sz val="12"/>
      <color theme="1"/>
      <name val="Times New Roman"/>
      <family val="1"/>
    </font>
    <font>
      <b/>
      <sz val="12"/>
      <color theme="1"/>
      <name val="Times New Roman"/>
      <family val="1"/>
    </font>
    <font>
      <sz val="14"/>
      <color theme="1"/>
      <name val="Times New Roman"/>
      <family val="1"/>
    </font>
    <font>
      <i/>
      <sz val="14"/>
      <color theme="1"/>
      <name val="Times New Roman"/>
      <family val="1"/>
    </font>
    <font>
      <b/>
      <sz val="12"/>
      <name val="Times New Roman"/>
      <family val="1"/>
    </font>
    <font>
      <b/>
      <sz val="11"/>
      <color theme="1"/>
      <name val="Calibri"/>
      <family val="2"/>
      <scheme val="minor"/>
    </font>
    <font>
      <sz val="10"/>
      <name val="Times New Roman"/>
      <family val="1"/>
    </font>
    <font>
      <b/>
      <u val="singleAccounting"/>
      <sz val="11"/>
      <name val="Times New Roman"/>
      <family val="1"/>
    </font>
    <font>
      <b/>
      <sz val="14"/>
      <color theme="1"/>
      <name val="Times New Roman"/>
      <family val="1"/>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1" fontId="1" fillId="0" borderId="0" applyFont="0" applyFill="0" applyBorder="0" applyAlignment="0" applyProtection="0"/>
    <xf numFmtId="0" fontId="8" fillId="0" borderId="0"/>
    <xf numFmtId="43" fontId="1" fillId="0" borderId="0" applyFont="0" applyFill="0" applyBorder="0" applyAlignment="0" applyProtection="0"/>
  </cellStyleXfs>
  <cellXfs count="111">
    <xf numFmtId="0" fontId="0" fillId="0" borderId="0" xfId="0"/>
    <xf numFmtId="0" fontId="0" fillId="0" borderId="0" xfId="0" applyAlignment="1">
      <alignment vertical="center"/>
    </xf>
    <xf numFmtId="164" fontId="0" fillId="0" borderId="0" xfId="0" applyNumberFormat="1" applyAlignment="1">
      <alignment vertical="center"/>
    </xf>
    <xf numFmtId="165" fontId="0" fillId="0" borderId="0" xfId="0" applyNumberFormat="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49" fontId="0" fillId="0" borderId="0" xfId="0" applyNumberFormat="1" applyAlignment="1">
      <alignment vertical="center"/>
    </xf>
    <xf numFmtId="0" fontId="11" fillId="0" borderId="0" xfId="0" applyFont="1" applyAlignment="1">
      <alignment vertical="center"/>
    </xf>
    <xf numFmtId="0" fontId="5" fillId="2" borderId="0" xfId="0" applyFont="1" applyFill="1"/>
    <xf numFmtId="0" fontId="5" fillId="2" borderId="0" xfId="0" applyFont="1" applyFill="1" applyAlignment="1">
      <alignment horizontal="center"/>
    </xf>
    <xf numFmtId="43" fontId="5" fillId="2" borderId="0" xfId="0" applyNumberFormat="1" applyFont="1" applyFill="1"/>
    <xf numFmtId="0" fontId="13" fillId="0" borderId="0" xfId="0" applyFont="1" applyAlignment="1">
      <alignment horizontal="center" vertical="center"/>
    </xf>
    <xf numFmtId="0" fontId="14" fillId="0" borderId="0" xfId="0" applyFont="1"/>
    <xf numFmtId="3" fontId="14" fillId="0" borderId="0" xfId="0" applyNumberFormat="1" applyFont="1"/>
    <xf numFmtId="0" fontId="15" fillId="0" borderId="0" xfId="0" applyFont="1"/>
    <xf numFmtId="0" fontId="3" fillId="0" borderId="0" xfId="0" applyFont="1" applyBorder="1" applyAlignment="1">
      <alignment horizontal="right" vertical="center"/>
    </xf>
    <xf numFmtId="43" fontId="16" fillId="2" borderId="0" xfId="0" applyNumberFormat="1" applyFont="1" applyFill="1" applyAlignment="1">
      <alignment vertical="center"/>
    </xf>
    <xf numFmtId="49" fontId="5" fillId="0" borderId="0" xfId="0" applyNumberFormat="1" applyFont="1" applyAlignment="1">
      <alignment horizontal="left" vertical="center" wrapText="1"/>
    </xf>
    <xf numFmtId="49" fontId="5" fillId="0" borderId="0" xfId="0" quotePrefix="1" applyNumberFormat="1" applyFont="1" applyAlignment="1">
      <alignment horizontal="left" vertical="center" wrapText="1"/>
    </xf>
    <xf numFmtId="0" fontId="2" fillId="0" borderId="0" xfId="0" applyFont="1" applyAlignment="1">
      <alignment horizontal="center" vertical="center"/>
    </xf>
    <xf numFmtId="49" fontId="3" fillId="0" borderId="0" xfId="0" applyNumberFormat="1" applyFont="1" applyAlignment="1">
      <alignment horizontal="center" vertical="center"/>
    </xf>
    <xf numFmtId="0" fontId="3" fillId="0" borderId="0" xfId="0" applyFont="1" applyBorder="1" applyAlignment="1">
      <alignment horizontal="right" vertical="center"/>
    </xf>
    <xf numFmtId="164" fontId="3" fillId="0" borderId="1" xfId="0" applyNumberFormat="1" applyFont="1" applyBorder="1" applyAlignment="1">
      <alignment horizontal="right" vertical="center"/>
    </xf>
    <xf numFmtId="0" fontId="13" fillId="0" borderId="0" xfId="0" applyFont="1" applyAlignment="1">
      <alignment horizontal="center" vertical="center"/>
    </xf>
    <xf numFmtId="0" fontId="12" fillId="0" borderId="0" xfId="0" applyFont="1" applyAlignment="1">
      <alignment horizontal="center" vertical="center"/>
    </xf>
    <xf numFmtId="49" fontId="4" fillId="0" borderId="2" xfId="0" applyNumberFormat="1" applyFont="1" applyBorder="1" applyAlignment="1">
      <alignment horizontal="center" vertical="center"/>
    </xf>
    <xf numFmtId="164" fontId="4"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49" fontId="4" fillId="0" borderId="5" xfId="0" applyNumberFormat="1" applyFont="1" applyBorder="1" applyAlignment="1">
      <alignment horizontal="center" vertical="center"/>
    </xf>
    <xf numFmtId="164" fontId="4" fillId="0" borderId="6" xfId="0" applyNumberFormat="1" applyFont="1" applyBorder="1" applyAlignment="1">
      <alignment horizontal="center" vertical="center" wrapText="1"/>
    </xf>
    <xf numFmtId="164" fontId="4" fillId="0" borderId="6" xfId="0" applyNumberFormat="1" applyFont="1" applyBorder="1" applyAlignment="1">
      <alignment horizontal="center" vertical="center" wrapText="1"/>
    </xf>
    <xf numFmtId="165" fontId="4" fillId="0" borderId="6"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49" fontId="4" fillId="0" borderId="5" xfId="0" applyNumberFormat="1" applyFont="1" applyBorder="1" applyAlignment="1">
      <alignment horizontal="center" vertical="center"/>
    </xf>
    <xf numFmtId="41" fontId="4" fillId="0" borderId="6" xfId="0" applyNumberFormat="1" applyFont="1" applyBorder="1" applyAlignment="1">
      <alignment horizontal="center" vertical="center" wrapText="1"/>
    </xf>
    <xf numFmtId="49" fontId="4" fillId="0" borderId="5" xfId="0" applyNumberFormat="1" applyFont="1" applyBorder="1" applyAlignment="1">
      <alignment horizontal="left" vertical="center"/>
    </xf>
    <xf numFmtId="0" fontId="18" fillId="2" borderId="5" xfId="0" applyFont="1" applyFill="1" applyBorder="1" applyAlignment="1">
      <alignment vertical="center"/>
    </xf>
    <xf numFmtId="49" fontId="18" fillId="2" borderId="5" xfId="0" applyNumberFormat="1" applyFont="1" applyFill="1" applyBorder="1" applyAlignment="1">
      <alignment vertical="center" wrapText="1" shrinkToFit="1"/>
    </xf>
    <xf numFmtId="49" fontId="4" fillId="0" borderId="5" xfId="0" applyNumberFormat="1" applyFont="1" applyBorder="1" applyAlignment="1">
      <alignment vertical="center" wrapText="1"/>
    </xf>
    <xf numFmtId="49" fontId="6" fillId="0" borderId="5" xfId="0" applyNumberFormat="1" applyFont="1" applyBorder="1" applyAlignment="1">
      <alignment vertical="center"/>
    </xf>
    <xf numFmtId="49" fontId="4" fillId="0" borderId="5" xfId="0" applyNumberFormat="1" applyFont="1" applyBorder="1" applyAlignment="1">
      <alignment vertical="center"/>
    </xf>
    <xf numFmtId="49" fontId="6" fillId="0" borderId="5" xfId="0" applyNumberFormat="1" applyFont="1" applyBorder="1" applyAlignment="1">
      <alignment vertical="center" shrinkToFit="1"/>
    </xf>
    <xf numFmtId="49" fontId="3" fillId="2" borderId="5" xfId="0" applyNumberFormat="1" applyFont="1" applyFill="1" applyBorder="1" applyAlignment="1">
      <alignment vertical="center" shrinkToFit="1"/>
    </xf>
    <xf numFmtId="49" fontId="5" fillId="2" borderId="5" xfId="0" applyNumberFormat="1" applyFont="1" applyFill="1" applyBorder="1" applyAlignment="1">
      <alignment vertical="center" shrinkToFit="1"/>
    </xf>
    <xf numFmtId="0" fontId="7" fillId="2" borderId="5" xfId="0" quotePrefix="1" applyFont="1" applyFill="1" applyBorder="1" applyAlignment="1">
      <alignment vertical="center" wrapText="1"/>
    </xf>
    <xf numFmtId="49" fontId="5" fillId="2" borderId="5" xfId="0" quotePrefix="1" applyNumberFormat="1" applyFont="1" applyFill="1" applyBorder="1" applyAlignment="1">
      <alignment vertical="center" wrapText="1" shrinkToFit="1"/>
    </xf>
    <xf numFmtId="49" fontId="3" fillId="2" borderId="5" xfId="0" quotePrefix="1" applyNumberFormat="1" applyFont="1" applyFill="1" applyBorder="1" applyAlignment="1">
      <alignment vertical="center" wrapText="1" shrinkToFit="1"/>
    </xf>
    <xf numFmtId="0" fontId="7" fillId="2" borderId="5" xfId="2" quotePrefix="1" applyFont="1" applyFill="1" applyBorder="1" applyAlignment="1">
      <alignment vertical="center" wrapText="1"/>
    </xf>
    <xf numFmtId="49" fontId="6" fillId="2" borderId="5" xfId="0" quotePrefix="1" applyNumberFormat="1" applyFont="1" applyFill="1" applyBorder="1" applyAlignment="1">
      <alignment horizontal="left" vertical="center" wrapText="1" shrinkToFit="1"/>
    </xf>
    <xf numFmtId="49" fontId="6" fillId="2" borderId="5" xfId="0" quotePrefix="1" applyNumberFormat="1" applyFont="1" applyFill="1" applyBorder="1" applyAlignment="1">
      <alignment vertical="center" wrapText="1" shrinkToFit="1"/>
    </xf>
    <xf numFmtId="49" fontId="4" fillId="0" borderId="5" xfId="0" applyNumberFormat="1" applyFont="1" applyBorder="1" applyAlignment="1">
      <alignment vertical="center" shrinkToFit="1"/>
    </xf>
    <xf numFmtId="49" fontId="4" fillId="0" borderId="5" xfId="0" quotePrefix="1" applyNumberFormat="1" applyFont="1" applyBorder="1" applyAlignment="1">
      <alignment vertical="center" shrinkToFit="1"/>
    </xf>
    <xf numFmtId="0" fontId="4" fillId="0" borderId="5" xfId="0" quotePrefix="1" applyFont="1" applyBorder="1" applyAlignment="1">
      <alignment horizontal="justify" vertical="center"/>
    </xf>
    <xf numFmtId="0" fontId="6" fillId="2" borderId="5" xfId="2" quotePrefix="1" applyFont="1" applyFill="1" applyBorder="1" applyAlignment="1">
      <alignment horizontal="left" vertical="center" wrapText="1"/>
    </xf>
    <xf numFmtId="0" fontId="7" fillId="2" borderId="5" xfId="2" quotePrefix="1" applyFont="1" applyFill="1" applyBorder="1" applyAlignment="1">
      <alignment horizontal="left" vertical="center" wrapText="1"/>
    </xf>
    <xf numFmtId="49" fontId="6" fillId="0" borderId="5" xfId="0" quotePrefix="1" applyNumberFormat="1" applyFont="1" applyFill="1" applyBorder="1" applyAlignment="1">
      <alignment vertical="center" shrinkToFit="1"/>
    </xf>
    <xf numFmtId="49" fontId="6" fillId="0" borderId="5" xfId="0" quotePrefix="1" applyNumberFormat="1" applyFont="1" applyFill="1" applyBorder="1" applyAlignment="1">
      <alignment vertical="center" wrapText="1" shrinkToFit="1"/>
    </xf>
    <xf numFmtId="0" fontId="6" fillId="2" borderId="5" xfId="0" quotePrefix="1" applyFont="1" applyFill="1" applyBorder="1" applyAlignment="1">
      <alignment vertical="center" wrapText="1"/>
    </xf>
    <xf numFmtId="49" fontId="6" fillId="0" borderId="8" xfId="0" quotePrefix="1" applyNumberFormat="1" applyFont="1" applyBorder="1" applyAlignment="1">
      <alignment vertical="center"/>
    </xf>
    <xf numFmtId="41" fontId="19" fillId="0" borderId="6" xfId="0" applyNumberFormat="1" applyFont="1" applyBorder="1" applyAlignment="1">
      <alignment horizontal="center" vertical="center" wrapText="1"/>
    </xf>
    <xf numFmtId="41" fontId="4" fillId="0" borderId="7" xfId="0" applyNumberFormat="1" applyFont="1" applyBorder="1" applyAlignment="1">
      <alignment horizontal="center" vertical="center" wrapText="1"/>
    </xf>
    <xf numFmtId="41" fontId="18" fillId="0" borderId="6" xfId="3" applyNumberFormat="1" applyFont="1" applyFill="1" applyBorder="1" applyAlignment="1">
      <alignment vertical="center" shrinkToFit="1"/>
    </xf>
    <xf numFmtId="41" fontId="6" fillId="0" borderId="7" xfId="0" applyNumberFormat="1" applyFont="1" applyBorder="1" applyAlignment="1">
      <alignment horizontal="center" vertical="center" wrapText="1"/>
    </xf>
    <xf numFmtId="41" fontId="4" fillId="0" borderId="6" xfId="1" applyNumberFormat="1" applyFont="1" applyBorder="1" applyAlignment="1">
      <alignment vertical="center"/>
    </xf>
    <xf numFmtId="41" fontId="4" fillId="0" borderId="6" xfId="0" applyNumberFormat="1" applyFont="1" applyBorder="1" applyAlignment="1">
      <alignment vertical="center"/>
    </xf>
    <xf numFmtId="41" fontId="4" fillId="0" borderId="7" xfId="0" applyNumberFormat="1" applyFont="1" applyBorder="1" applyAlignment="1">
      <alignment vertical="center"/>
    </xf>
    <xf numFmtId="41" fontId="6" fillId="0" borderId="6" xfId="1" applyNumberFormat="1" applyFont="1" applyBorder="1" applyAlignment="1">
      <alignment vertical="center"/>
    </xf>
    <xf numFmtId="41" fontId="6" fillId="0" borderId="6" xfId="0" applyNumberFormat="1" applyFont="1" applyBorder="1" applyAlignment="1">
      <alignment vertical="center"/>
    </xf>
    <xf numFmtId="41" fontId="6" fillId="0" borderId="7" xfId="0" applyNumberFormat="1" applyFont="1" applyBorder="1" applyAlignment="1">
      <alignment vertical="center"/>
    </xf>
    <xf numFmtId="41" fontId="4" fillId="0" borderId="6" xfId="3" applyNumberFormat="1" applyFont="1" applyBorder="1" applyAlignment="1">
      <alignment vertical="center"/>
    </xf>
    <xf numFmtId="41" fontId="4" fillId="0" borderId="7" xfId="3" applyNumberFormat="1" applyFont="1" applyBorder="1" applyAlignment="1">
      <alignment vertical="center"/>
    </xf>
    <xf numFmtId="41" fontId="6" fillId="0" borderId="6" xfId="3" applyNumberFormat="1" applyFont="1" applyBorder="1" applyAlignment="1">
      <alignment vertical="center"/>
    </xf>
    <xf numFmtId="41" fontId="6" fillId="0" borderId="7" xfId="3" applyNumberFormat="1" applyFont="1" applyBorder="1" applyAlignment="1">
      <alignment horizontal="right" vertical="center"/>
    </xf>
    <xf numFmtId="41" fontId="6" fillId="0" borderId="7" xfId="3" applyNumberFormat="1" applyFont="1" applyBorder="1" applyAlignment="1">
      <alignment vertical="center"/>
    </xf>
    <xf numFmtId="41" fontId="7" fillId="0" borderId="6" xfId="3" applyNumberFormat="1" applyFont="1" applyBorder="1" applyAlignment="1">
      <alignment vertical="center"/>
    </xf>
    <xf numFmtId="41" fontId="7" fillId="0" borderId="7" xfId="3" applyNumberFormat="1" applyFont="1" applyBorder="1" applyAlignment="1">
      <alignment vertical="center"/>
    </xf>
    <xf numFmtId="41" fontId="4" fillId="0" borderId="6" xfId="3" applyNumberFormat="1" applyFont="1" applyFill="1" applyBorder="1" applyAlignment="1">
      <alignment vertical="center"/>
    </xf>
    <xf numFmtId="41" fontId="6" fillId="0" borderId="6" xfId="3" applyNumberFormat="1" applyFont="1" applyFill="1" applyBorder="1" applyAlignment="1">
      <alignment vertical="center"/>
    </xf>
    <xf numFmtId="41" fontId="6" fillId="0" borderId="6" xfId="3" applyNumberFormat="1" applyFont="1" applyBorder="1" applyAlignment="1">
      <alignment horizontal="right" vertical="center"/>
    </xf>
    <xf numFmtId="41" fontId="7" fillId="3" borderId="6" xfId="3" applyNumberFormat="1" applyFont="1" applyFill="1" applyBorder="1" applyAlignment="1">
      <alignment horizontal="right" vertical="center"/>
    </xf>
    <xf numFmtId="41" fontId="7" fillId="0" borderId="6" xfId="3" applyNumberFormat="1" applyFont="1" applyBorder="1" applyAlignment="1">
      <alignment horizontal="right" vertical="center"/>
    </xf>
    <xf numFmtId="41" fontId="9" fillId="0" borderId="7" xfId="3" applyNumberFormat="1" applyFont="1" applyBorder="1" applyAlignment="1">
      <alignment vertical="center"/>
    </xf>
    <xf numFmtId="41" fontId="7" fillId="0" borderId="6" xfId="3" applyNumberFormat="1" applyFont="1" applyFill="1" applyBorder="1" applyAlignment="1">
      <alignment vertical="center"/>
    </xf>
    <xf numFmtId="41" fontId="6" fillId="0" borderId="9" xfId="3" applyNumberFormat="1" applyFont="1" applyFill="1" applyBorder="1" applyAlignment="1">
      <alignment vertical="center"/>
    </xf>
    <xf numFmtId="41" fontId="6" fillId="0" borderId="10" xfId="3" applyNumberFormat="1" applyFont="1" applyBorder="1" applyAlignment="1">
      <alignment vertical="center"/>
    </xf>
    <xf numFmtId="41" fontId="0" fillId="0" borderId="0" xfId="0" applyNumberFormat="1" applyAlignment="1">
      <alignment vertical="center"/>
    </xf>
    <xf numFmtId="41" fontId="6" fillId="0" borderId="6" xfId="0" applyNumberFormat="1" applyFont="1" applyBorder="1" applyAlignment="1">
      <alignment horizontal="center" vertical="center" wrapText="1"/>
    </xf>
    <xf numFmtId="164" fontId="0" fillId="0" borderId="0" xfId="0" applyNumberFormat="1" applyFont="1" applyAlignment="1">
      <alignment vertical="center"/>
    </xf>
    <xf numFmtId="0" fontId="11" fillId="0" borderId="0" xfId="0" applyFont="1" applyAlignment="1">
      <alignment horizontal="center" vertical="center"/>
    </xf>
    <xf numFmtId="0" fontId="17" fillId="0" borderId="0" xfId="0" applyFont="1" applyAlignment="1">
      <alignment vertical="center"/>
    </xf>
    <xf numFmtId="41" fontId="17" fillId="0" borderId="0" xfId="0" applyNumberFormat="1" applyFont="1" applyAlignment="1">
      <alignment vertical="center"/>
    </xf>
    <xf numFmtId="41" fontId="4" fillId="0" borderId="6" xfId="3" applyNumberFormat="1" applyFont="1" applyBorder="1" applyAlignment="1">
      <alignment vertical="center" wrapText="1"/>
    </xf>
    <xf numFmtId="41" fontId="6" fillId="0" borderId="6" xfId="3" applyNumberFormat="1" applyFont="1" applyBorder="1" applyAlignment="1">
      <alignment vertical="center" wrapText="1"/>
    </xf>
    <xf numFmtId="41" fontId="4" fillId="0" borderId="7" xfId="3" applyNumberFormat="1" applyFont="1" applyBorder="1" applyAlignment="1">
      <alignment vertical="center" wrapText="1"/>
    </xf>
    <xf numFmtId="0" fontId="6" fillId="0" borderId="0" xfId="0" applyFont="1" applyAlignment="1">
      <alignment vertical="center" wrapText="1"/>
    </xf>
    <xf numFmtId="3" fontId="20" fillId="0" borderId="0" xfId="0" applyNumberFormat="1" applyFont="1"/>
    <xf numFmtId="0" fontId="20" fillId="0" borderId="0" xfId="0" applyFont="1"/>
    <xf numFmtId="41" fontId="6" fillId="0" borderId="9" xfId="3" applyNumberFormat="1" applyFont="1" applyBorder="1" applyAlignment="1">
      <alignment vertical="center"/>
    </xf>
    <xf numFmtId="0" fontId="21" fillId="0" borderId="0" xfId="0" applyFont="1" applyAlignment="1">
      <alignment vertical="center"/>
    </xf>
    <xf numFmtId="164" fontId="21" fillId="0" borderId="0" xfId="0" applyNumberFormat="1" applyFont="1" applyAlignment="1">
      <alignment vertical="center"/>
    </xf>
    <xf numFmtId="165" fontId="21" fillId="0" borderId="0" xfId="0" applyNumberFormat="1" applyFont="1" applyAlignment="1">
      <alignment vertical="center"/>
    </xf>
    <xf numFmtId="0" fontId="7" fillId="0" borderId="5" xfId="0" quotePrefix="1" applyFont="1" applyBorder="1" applyAlignment="1">
      <alignment vertical="center" wrapText="1"/>
    </xf>
    <xf numFmtId="0" fontId="6" fillId="0" borderId="5" xfId="0" quotePrefix="1" applyFont="1" applyBorder="1" applyAlignment="1">
      <alignment vertical="center" wrapText="1"/>
    </xf>
    <xf numFmtId="0" fontId="4" fillId="0" borderId="5" xfId="0" quotePrefix="1" applyFont="1" applyBorder="1" applyAlignment="1">
      <alignment vertical="center"/>
    </xf>
    <xf numFmtId="0" fontId="6" fillId="0" borderId="5" xfId="0" quotePrefix="1" applyFont="1" applyBorder="1" applyAlignment="1">
      <alignment vertical="center"/>
    </xf>
    <xf numFmtId="0" fontId="7" fillId="0" borderId="5" xfId="0" quotePrefix="1" applyFont="1" applyBorder="1" applyAlignment="1">
      <alignment vertical="center"/>
    </xf>
    <xf numFmtId="41" fontId="19" fillId="0" borderId="7" xfId="0" applyNumberFormat="1" applyFont="1" applyBorder="1" applyAlignment="1">
      <alignment horizontal="center" vertical="center" wrapText="1"/>
    </xf>
  </cellXfs>
  <cellStyles count="4">
    <cellStyle name="Comma" xfId="3" builtinId="3"/>
    <cellStyle name="Comma [0]" xfId="1" builtinId="6"/>
    <cellStyle name="Normal" xfId="0" builtinId="0"/>
    <cellStyle name="Normal_Bao cao KP Ko chuyen trach xa"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381000</xdr:colOff>
      <xdr:row>2</xdr:row>
      <xdr:rowOff>38100</xdr:rowOff>
    </xdr:from>
    <xdr:to>
      <xdr:col>6</xdr:col>
      <xdr:colOff>133350</xdr:colOff>
      <xdr:row>2</xdr:row>
      <xdr:rowOff>38100</xdr:rowOff>
    </xdr:to>
    <xdr:cxnSp macro="">
      <xdr:nvCxnSpPr>
        <xdr:cNvPr id="3" name="Straight Connector 2"/>
        <xdr:cNvCxnSpPr/>
      </xdr:nvCxnSpPr>
      <xdr:spPr>
        <a:xfrm>
          <a:off x="3962400" y="561975"/>
          <a:ext cx="17907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BND%20XA%20AVUONG%20NAM%202025_GIAO%20DU%20TOAN\BAO%20CAO%20TRINH%20HDND%20XA%20DU%20TOAN%20NAM%202025%20LAN%202\AVUONG_PHU%20LUC%20THU-CHI%20XA%20NAM%202025_qd%20(kem%20bao%20cao%20trinh%20tai%20ky%20hop%20thu%20hai%20HD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u 01"/>
      <sheetName val="Mau 02"/>
      <sheetName val="PL 1_Thu NS 2025"/>
      <sheetName val="PL2_Chi NSNN 2025"/>
      <sheetName val="PL3_TH DT"/>
      <sheetName val="PL 4_ PHAN BO"/>
      <sheetName val="PL4a"/>
      <sheetName val="PL4b"/>
      <sheetName val="PL4c"/>
      <sheetName val="PL4d"/>
      <sheetName val="PL 4đ"/>
      <sheetName val="PL4e"/>
      <sheetName val="PL5"/>
    </sheetNames>
    <sheetDataSet>
      <sheetData sheetId="0" refreshError="1"/>
      <sheetData sheetId="1" refreshError="1"/>
      <sheetData sheetId="2" refreshError="1"/>
      <sheetData sheetId="3" refreshError="1"/>
      <sheetData sheetId="4" refreshError="1">
        <row r="48">
          <cell r="I48">
            <v>210</v>
          </cell>
        </row>
        <row r="77">
          <cell r="I77">
            <v>10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2"/>
  <sheetViews>
    <sheetView tabSelected="1" zoomScaleNormal="100" workbookViewId="0">
      <selection activeCell="F9" sqref="F9"/>
    </sheetView>
  </sheetViews>
  <sheetFormatPr defaultColWidth="9.85546875" defaultRowHeight="15" x14ac:dyDescent="0.25"/>
  <cols>
    <col min="1" max="1" width="41.140625" style="8" customWidth="1"/>
    <col min="2" max="2" width="12.85546875" style="2" customWidth="1"/>
    <col min="3" max="3" width="11" style="91" customWidth="1"/>
    <col min="4" max="4" width="12.7109375" style="2" customWidth="1"/>
    <col min="5" max="5" width="10" style="3" customWidth="1"/>
    <col min="6" max="6" width="10.140625" style="3" customWidth="1"/>
    <col min="7" max="7" width="10.85546875" style="3" customWidth="1"/>
    <col min="8" max="8" width="13.7109375" style="3" customWidth="1"/>
    <col min="9" max="9" width="9" style="3" customWidth="1"/>
    <col min="10" max="10" width="13.5703125" style="3" customWidth="1"/>
    <col min="11" max="11" width="12.28515625" style="1" customWidth="1"/>
    <col min="12" max="12" width="11.85546875" style="1" customWidth="1"/>
    <col min="13" max="16" width="0" style="1" hidden="1" customWidth="1"/>
    <col min="17" max="258" width="9.85546875" style="1"/>
    <col min="259" max="259" width="44.28515625" style="1" customWidth="1"/>
    <col min="260" max="260" width="13" style="1" customWidth="1"/>
    <col min="261" max="261" width="11.85546875" style="1" customWidth="1"/>
    <col min="262" max="262" width="10.140625" style="1" customWidth="1"/>
    <col min="263" max="263" width="10" style="1" customWidth="1"/>
    <col min="264" max="264" width="10.85546875" style="1" customWidth="1"/>
    <col min="265" max="265" width="11.85546875" style="1" customWidth="1"/>
    <col min="266" max="266" width="11.28515625" style="1" customWidth="1"/>
    <col min="267" max="267" width="10.42578125" style="1" customWidth="1"/>
    <col min="268" max="514" width="9.85546875" style="1"/>
    <col min="515" max="515" width="44.28515625" style="1" customWidth="1"/>
    <col min="516" max="516" width="13" style="1" customWidth="1"/>
    <col min="517" max="517" width="11.85546875" style="1" customWidth="1"/>
    <col min="518" max="518" width="10.140625" style="1" customWidth="1"/>
    <col min="519" max="519" width="10" style="1" customWidth="1"/>
    <col min="520" max="520" width="10.85546875" style="1" customWidth="1"/>
    <col min="521" max="521" width="11.85546875" style="1" customWidth="1"/>
    <col min="522" max="522" width="11.28515625" style="1" customWidth="1"/>
    <col min="523" max="523" width="10.42578125" style="1" customWidth="1"/>
    <col min="524" max="770" width="9.85546875" style="1"/>
    <col min="771" max="771" width="44.28515625" style="1" customWidth="1"/>
    <col min="772" max="772" width="13" style="1" customWidth="1"/>
    <col min="773" max="773" width="11.85546875" style="1" customWidth="1"/>
    <col min="774" max="774" width="10.140625" style="1" customWidth="1"/>
    <col min="775" max="775" width="10" style="1" customWidth="1"/>
    <col min="776" max="776" width="10.85546875" style="1" customWidth="1"/>
    <col min="777" max="777" width="11.85546875" style="1" customWidth="1"/>
    <col min="778" max="778" width="11.28515625" style="1" customWidth="1"/>
    <col min="779" max="779" width="10.42578125" style="1" customWidth="1"/>
    <col min="780" max="1026" width="9.85546875" style="1"/>
    <col min="1027" max="1027" width="44.28515625" style="1" customWidth="1"/>
    <col min="1028" max="1028" width="13" style="1" customWidth="1"/>
    <col min="1029" max="1029" width="11.85546875" style="1" customWidth="1"/>
    <col min="1030" max="1030" width="10.140625" style="1" customWidth="1"/>
    <col min="1031" max="1031" width="10" style="1" customWidth="1"/>
    <col min="1032" max="1032" width="10.85546875" style="1" customWidth="1"/>
    <col min="1033" max="1033" width="11.85546875" style="1" customWidth="1"/>
    <col min="1034" max="1034" width="11.28515625" style="1" customWidth="1"/>
    <col min="1035" max="1035" width="10.42578125" style="1" customWidth="1"/>
    <col min="1036" max="1282" width="9.85546875" style="1"/>
    <col min="1283" max="1283" width="44.28515625" style="1" customWidth="1"/>
    <col min="1284" max="1284" width="13" style="1" customWidth="1"/>
    <col min="1285" max="1285" width="11.85546875" style="1" customWidth="1"/>
    <col min="1286" max="1286" width="10.140625" style="1" customWidth="1"/>
    <col min="1287" max="1287" width="10" style="1" customWidth="1"/>
    <col min="1288" max="1288" width="10.85546875" style="1" customWidth="1"/>
    <col min="1289" max="1289" width="11.85546875" style="1" customWidth="1"/>
    <col min="1290" max="1290" width="11.28515625" style="1" customWidth="1"/>
    <col min="1291" max="1291" width="10.42578125" style="1" customWidth="1"/>
    <col min="1292" max="1538" width="9.85546875" style="1"/>
    <col min="1539" max="1539" width="44.28515625" style="1" customWidth="1"/>
    <col min="1540" max="1540" width="13" style="1" customWidth="1"/>
    <col min="1541" max="1541" width="11.85546875" style="1" customWidth="1"/>
    <col min="1542" max="1542" width="10.140625" style="1" customWidth="1"/>
    <col min="1543" max="1543" width="10" style="1" customWidth="1"/>
    <col min="1544" max="1544" width="10.85546875" style="1" customWidth="1"/>
    <col min="1545" max="1545" width="11.85546875" style="1" customWidth="1"/>
    <col min="1546" max="1546" width="11.28515625" style="1" customWidth="1"/>
    <col min="1547" max="1547" width="10.42578125" style="1" customWidth="1"/>
    <col min="1548" max="1794" width="9.85546875" style="1"/>
    <col min="1795" max="1795" width="44.28515625" style="1" customWidth="1"/>
    <col min="1796" max="1796" width="13" style="1" customWidth="1"/>
    <col min="1797" max="1797" width="11.85546875" style="1" customWidth="1"/>
    <col min="1798" max="1798" width="10.140625" style="1" customWidth="1"/>
    <col min="1799" max="1799" width="10" style="1" customWidth="1"/>
    <col min="1800" max="1800" width="10.85546875" style="1" customWidth="1"/>
    <col min="1801" max="1801" width="11.85546875" style="1" customWidth="1"/>
    <col min="1802" max="1802" width="11.28515625" style="1" customWidth="1"/>
    <col min="1803" max="1803" width="10.42578125" style="1" customWidth="1"/>
    <col min="1804" max="2050" width="9.85546875" style="1"/>
    <col min="2051" max="2051" width="44.28515625" style="1" customWidth="1"/>
    <col min="2052" max="2052" width="13" style="1" customWidth="1"/>
    <col min="2053" max="2053" width="11.85546875" style="1" customWidth="1"/>
    <col min="2054" max="2054" width="10.140625" style="1" customWidth="1"/>
    <col min="2055" max="2055" width="10" style="1" customWidth="1"/>
    <col min="2056" max="2056" width="10.85546875" style="1" customWidth="1"/>
    <col min="2057" max="2057" width="11.85546875" style="1" customWidth="1"/>
    <col min="2058" max="2058" width="11.28515625" style="1" customWidth="1"/>
    <col min="2059" max="2059" width="10.42578125" style="1" customWidth="1"/>
    <col min="2060" max="2306" width="9.85546875" style="1"/>
    <col min="2307" max="2307" width="44.28515625" style="1" customWidth="1"/>
    <col min="2308" max="2308" width="13" style="1" customWidth="1"/>
    <col min="2309" max="2309" width="11.85546875" style="1" customWidth="1"/>
    <col min="2310" max="2310" width="10.140625" style="1" customWidth="1"/>
    <col min="2311" max="2311" width="10" style="1" customWidth="1"/>
    <col min="2312" max="2312" width="10.85546875" style="1" customWidth="1"/>
    <col min="2313" max="2313" width="11.85546875" style="1" customWidth="1"/>
    <col min="2314" max="2314" width="11.28515625" style="1" customWidth="1"/>
    <col min="2315" max="2315" width="10.42578125" style="1" customWidth="1"/>
    <col min="2316" max="2562" width="9.85546875" style="1"/>
    <col min="2563" max="2563" width="44.28515625" style="1" customWidth="1"/>
    <col min="2564" max="2564" width="13" style="1" customWidth="1"/>
    <col min="2565" max="2565" width="11.85546875" style="1" customWidth="1"/>
    <col min="2566" max="2566" width="10.140625" style="1" customWidth="1"/>
    <col min="2567" max="2567" width="10" style="1" customWidth="1"/>
    <col min="2568" max="2568" width="10.85546875" style="1" customWidth="1"/>
    <col min="2569" max="2569" width="11.85546875" style="1" customWidth="1"/>
    <col min="2570" max="2570" width="11.28515625" style="1" customWidth="1"/>
    <col min="2571" max="2571" width="10.42578125" style="1" customWidth="1"/>
    <col min="2572" max="2818" width="9.85546875" style="1"/>
    <col min="2819" max="2819" width="44.28515625" style="1" customWidth="1"/>
    <col min="2820" max="2820" width="13" style="1" customWidth="1"/>
    <col min="2821" max="2821" width="11.85546875" style="1" customWidth="1"/>
    <col min="2822" max="2822" width="10.140625" style="1" customWidth="1"/>
    <col min="2823" max="2823" width="10" style="1" customWidth="1"/>
    <col min="2824" max="2824" width="10.85546875" style="1" customWidth="1"/>
    <col min="2825" max="2825" width="11.85546875" style="1" customWidth="1"/>
    <col min="2826" max="2826" width="11.28515625" style="1" customWidth="1"/>
    <col min="2827" max="2827" width="10.42578125" style="1" customWidth="1"/>
    <col min="2828" max="3074" width="9.85546875" style="1"/>
    <col min="3075" max="3075" width="44.28515625" style="1" customWidth="1"/>
    <col min="3076" max="3076" width="13" style="1" customWidth="1"/>
    <col min="3077" max="3077" width="11.85546875" style="1" customWidth="1"/>
    <col min="3078" max="3078" width="10.140625" style="1" customWidth="1"/>
    <col min="3079" max="3079" width="10" style="1" customWidth="1"/>
    <col min="3080" max="3080" width="10.85546875" style="1" customWidth="1"/>
    <col min="3081" max="3081" width="11.85546875" style="1" customWidth="1"/>
    <col min="3082" max="3082" width="11.28515625" style="1" customWidth="1"/>
    <col min="3083" max="3083" width="10.42578125" style="1" customWidth="1"/>
    <col min="3084" max="3330" width="9.85546875" style="1"/>
    <col min="3331" max="3331" width="44.28515625" style="1" customWidth="1"/>
    <col min="3332" max="3332" width="13" style="1" customWidth="1"/>
    <col min="3333" max="3333" width="11.85546875" style="1" customWidth="1"/>
    <col min="3334" max="3334" width="10.140625" style="1" customWidth="1"/>
    <col min="3335" max="3335" width="10" style="1" customWidth="1"/>
    <col min="3336" max="3336" width="10.85546875" style="1" customWidth="1"/>
    <col min="3337" max="3337" width="11.85546875" style="1" customWidth="1"/>
    <col min="3338" max="3338" width="11.28515625" style="1" customWidth="1"/>
    <col min="3339" max="3339" width="10.42578125" style="1" customWidth="1"/>
    <col min="3340" max="3586" width="9.85546875" style="1"/>
    <col min="3587" max="3587" width="44.28515625" style="1" customWidth="1"/>
    <col min="3588" max="3588" width="13" style="1" customWidth="1"/>
    <col min="3589" max="3589" width="11.85546875" style="1" customWidth="1"/>
    <col min="3590" max="3590" width="10.140625" style="1" customWidth="1"/>
    <col min="3591" max="3591" width="10" style="1" customWidth="1"/>
    <col min="3592" max="3592" width="10.85546875" style="1" customWidth="1"/>
    <col min="3593" max="3593" width="11.85546875" style="1" customWidth="1"/>
    <col min="3594" max="3594" width="11.28515625" style="1" customWidth="1"/>
    <col min="3595" max="3595" width="10.42578125" style="1" customWidth="1"/>
    <col min="3596" max="3842" width="9.85546875" style="1"/>
    <col min="3843" max="3843" width="44.28515625" style="1" customWidth="1"/>
    <col min="3844" max="3844" width="13" style="1" customWidth="1"/>
    <col min="3845" max="3845" width="11.85546875" style="1" customWidth="1"/>
    <col min="3846" max="3846" width="10.140625" style="1" customWidth="1"/>
    <col min="3847" max="3847" width="10" style="1" customWidth="1"/>
    <col min="3848" max="3848" width="10.85546875" style="1" customWidth="1"/>
    <col min="3849" max="3849" width="11.85546875" style="1" customWidth="1"/>
    <col min="3850" max="3850" width="11.28515625" style="1" customWidth="1"/>
    <col min="3851" max="3851" width="10.42578125" style="1" customWidth="1"/>
    <col min="3852" max="4098" width="9.85546875" style="1"/>
    <col min="4099" max="4099" width="44.28515625" style="1" customWidth="1"/>
    <col min="4100" max="4100" width="13" style="1" customWidth="1"/>
    <col min="4101" max="4101" width="11.85546875" style="1" customWidth="1"/>
    <col min="4102" max="4102" width="10.140625" style="1" customWidth="1"/>
    <col min="4103" max="4103" width="10" style="1" customWidth="1"/>
    <col min="4104" max="4104" width="10.85546875" style="1" customWidth="1"/>
    <col min="4105" max="4105" width="11.85546875" style="1" customWidth="1"/>
    <col min="4106" max="4106" width="11.28515625" style="1" customWidth="1"/>
    <col min="4107" max="4107" width="10.42578125" style="1" customWidth="1"/>
    <col min="4108" max="4354" width="9.85546875" style="1"/>
    <col min="4355" max="4355" width="44.28515625" style="1" customWidth="1"/>
    <col min="4356" max="4356" width="13" style="1" customWidth="1"/>
    <col min="4357" max="4357" width="11.85546875" style="1" customWidth="1"/>
    <col min="4358" max="4358" width="10.140625" style="1" customWidth="1"/>
    <col min="4359" max="4359" width="10" style="1" customWidth="1"/>
    <col min="4360" max="4360" width="10.85546875" style="1" customWidth="1"/>
    <col min="4361" max="4361" width="11.85546875" style="1" customWidth="1"/>
    <col min="4362" max="4362" width="11.28515625" style="1" customWidth="1"/>
    <col min="4363" max="4363" width="10.42578125" style="1" customWidth="1"/>
    <col min="4364" max="4610" width="9.85546875" style="1"/>
    <col min="4611" max="4611" width="44.28515625" style="1" customWidth="1"/>
    <col min="4612" max="4612" width="13" style="1" customWidth="1"/>
    <col min="4613" max="4613" width="11.85546875" style="1" customWidth="1"/>
    <col min="4614" max="4614" width="10.140625" style="1" customWidth="1"/>
    <col min="4615" max="4615" width="10" style="1" customWidth="1"/>
    <col min="4616" max="4616" width="10.85546875" style="1" customWidth="1"/>
    <col min="4617" max="4617" width="11.85546875" style="1" customWidth="1"/>
    <col min="4618" max="4618" width="11.28515625" style="1" customWidth="1"/>
    <col min="4619" max="4619" width="10.42578125" style="1" customWidth="1"/>
    <col min="4620" max="4866" width="9.85546875" style="1"/>
    <col min="4867" max="4867" width="44.28515625" style="1" customWidth="1"/>
    <col min="4868" max="4868" width="13" style="1" customWidth="1"/>
    <col min="4869" max="4869" width="11.85546875" style="1" customWidth="1"/>
    <col min="4870" max="4870" width="10.140625" style="1" customWidth="1"/>
    <col min="4871" max="4871" width="10" style="1" customWidth="1"/>
    <col min="4872" max="4872" width="10.85546875" style="1" customWidth="1"/>
    <col min="4873" max="4873" width="11.85546875" style="1" customWidth="1"/>
    <col min="4874" max="4874" width="11.28515625" style="1" customWidth="1"/>
    <col min="4875" max="4875" width="10.42578125" style="1" customWidth="1"/>
    <col min="4876" max="5122" width="9.85546875" style="1"/>
    <col min="5123" max="5123" width="44.28515625" style="1" customWidth="1"/>
    <col min="5124" max="5124" width="13" style="1" customWidth="1"/>
    <col min="5125" max="5125" width="11.85546875" style="1" customWidth="1"/>
    <col min="5126" max="5126" width="10.140625" style="1" customWidth="1"/>
    <col min="5127" max="5127" width="10" style="1" customWidth="1"/>
    <col min="5128" max="5128" width="10.85546875" style="1" customWidth="1"/>
    <col min="5129" max="5129" width="11.85546875" style="1" customWidth="1"/>
    <col min="5130" max="5130" width="11.28515625" style="1" customWidth="1"/>
    <col min="5131" max="5131" width="10.42578125" style="1" customWidth="1"/>
    <col min="5132" max="5378" width="9.85546875" style="1"/>
    <col min="5379" max="5379" width="44.28515625" style="1" customWidth="1"/>
    <col min="5380" max="5380" width="13" style="1" customWidth="1"/>
    <col min="5381" max="5381" width="11.85546875" style="1" customWidth="1"/>
    <col min="5382" max="5382" width="10.140625" style="1" customWidth="1"/>
    <col min="5383" max="5383" width="10" style="1" customWidth="1"/>
    <col min="5384" max="5384" width="10.85546875" style="1" customWidth="1"/>
    <col min="5385" max="5385" width="11.85546875" style="1" customWidth="1"/>
    <col min="5386" max="5386" width="11.28515625" style="1" customWidth="1"/>
    <col min="5387" max="5387" width="10.42578125" style="1" customWidth="1"/>
    <col min="5388" max="5634" width="9.85546875" style="1"/>
    <col min="5635" max="5635" width="44.28515625" style="1" customWidth="1"/>
    <col min="5636" max="5636" width="13" style="1" customWidth="1"/>
    <col min="5637" max="5637" width="11.85546875" style="1" customWidth="1"/>
    <col min="5638" max="5638" width="10.140625" style="1" customWidth="1"/>
    <col min="5639" max="5639" width="10" style="1" customWidth="1"/>
    <col min="5640" max="5640" width="10.85546875" style="1" customWidth="1"/>
    <col min="5641" max="5641" width="11.85546875" style="1" customWidth="1"/>
    <col min="5642" max="5642" width="11.28515625" style="1" customWidth="1"/>
    <col min="5643" max="5643" width="10.42578125" style="1" customWidth="1"/>
    <col min="5644" max="5890" width="9.85546875" style="1"/>
    <col min="5891" max="5891" width="44.28515625" style="1" customWidth="1"/>
    <col min="5892" max="5892" width="13" style="1" customWidth="1"/>
    <col min="5893" max="5893" width="11.85546875" style="1" customWidth="1"/>
    <col min="5894" max="5894" width="10.140625" style="1" customWidth="1"/>
    <col min="5895" max="5895" width="10" style="1" customWidth="1"/>
    <col min="5896" max="5896" width="10.85546875" style="1" customWidth="1"/>
    <col min="5897" max="5897" width="11.85546875" style="1" customWidth="1"/>
    <col min="5898" max="5898" width="11.28515625" style="1" customWidth="1"/>
    <col min="5899" max="5899" width="10.42578125" style="1" customWidth="1"/>
    <col min="5900" max="6146" width="9.85546875" style="1"/>
    <col min="6147" max="6147" width="44.28515625" style="1" customWidth="1"/>
    <col min="6148" max="6148" width="13" style="1" customWidth="1"/>
    <col min="6149" max="6149" width="11.85546875" style="1" customWidth="1"/>
    <col min="6150" max="6150" width="10.140625" style="1" customWidth="1"/>
    <col min="6151" max="6151" width="10" style="1" customWidth="1"/>
    <col min="6152" max="6152" width="10.85546875" style="1" customWidth="1"/>
    <col min="6153" max="6153" width="11.85546875" style="1" customWidth="1"/>
    <col min="6154" max="6154" width="11.28515625" style="1" customWidth="1"/>
    <col min="6155" max="6155" width="10.42578125" style="1" customWidth="1"/>
    <col min="6156" max="6402" width="9.85546875" style="1"/>
    <col min="6403" max="6403" width="44.28515625" style="1" customWidth="1"/>
    <col min="6404" max="6404" width="13" style="1" customWidth="1"/>
    <col min="6405" max="6405" width="11.85546875" style="1" customWidth="1"/>
    <col min="6406" max="6406" width="10.140625" style="1" customWidth="1"/>
    <col min="6407" max="6407" width="10" style="1" customWidth="1"/>
    <col min="6408" max="6408" width="10.85546875" style="1" customWidth="1"/>
    <col min="6409" max="6409" width="11.85546875" style="1" customWidth="1"/>
    <col min="6410" max="6410" width="11.28515625" style="1" customWidth="1"/>
    <col min="6411" max="6411" width="10.42578125" style="1" customWidth="1"/>
    <col min="6412" max="6658" width="9.85546875" style="1"/>
    <col min="6659" max="6659" width="44.28515625" style="1" customWidth="1"/>
    <col min="6660" max="6660" width="13" style="1" customWidth="1"/>
    <col min="6661" max="6661" width="11.85546875" style="1" customWidth="1"/>
    <col min="6662" max="6662" width="10.140625" style="1" customWidth="1"/>
    <col min="6663" max="6663" width="10" style="1" customWidth="1"/>
    <col min="6664" max="6664" width="10.85546875" style="1" customWidth="1"/>
    <col min="6665" max="6665" width="11.85546875" style="1" customWidth="1"/>
    <col min="6666" max="6666" width="11.28515625" style="1" customWidth="1"/>
    <col min="6667" max="6667" width="10.42578125" style="1" customWidth="1"/>
    <col min="6668" max="6914" width="9.85546875" style="1"/>
    <col min="6915" max="6915" width="44.28515625" style="1" customWidth="1"/>
    <col min="6916" max="6916" width="13" style="1" customWidth="1"/>
    <col min="6917" max="6917" width="11.85546875" style="1" customWidth="1"/>
    <col min="6918" max="6918" width="10.140625" style="1" customWidth="1"/>
    <col min="6919" max="6919" width="10" style="1" customWidth="1"/>
    <col min="6920" max="6920" width="10.85546875" style="1" customWidth="1"/>
    <col min="6921" max="6921" width="11.85546875" style="1" customWidth="1"/>
    <col min="6922" max="6922" width="11.28515625" style="1" customWidth="1"/>
    <col min="6923" max="6923" width="10.42578125" style="1" customWidth="1"/>
    <col min="6924" max="7170" width="9.85546875" style="1"/>
    <col min="7171" max="7171" width="44.28515625" style="1" customWidth="1"/>
    <col min="7172" max="7172" width="13" style="1" customWidth="1"/>
    <col min="7173" max="7173" width="11.85546875" style="1" customWidth="1"/>
    <col min="7174" max="7174" width="10.140625" style="1" customWidth="1"/>
    <col min="7175" max="7175" width="10" style="1" customWidth="1"/>
    <col min="7176" max="7176" width="10.85546875" style="1" customWidth="1"/>
    <col min="7177" max="7177" width="11.85546875" style="1" customWidth="1"/>
    <col min="7178" max="7178" width="11.28515625" style="1" customWidth="1"/>
    <col min="7179" max="7179" width="10.42578125" style="1" customWidth="1"/>
    <col min="7180" max="7426" width="9.85546875" style="1"/>
    <col min="7427" max="7427" width="44.28515625" style="1" customWidth="1"/>
    <col min="7428" max="7428" width="13" style="1" customWidth="1"/>
    <col min="7429" max="7429" width="11.85546875" style="1" customWidth="1"/>
    <col min="7430" max="7430" width="10.140625" style="1" customWidth="1"/>
    <col min="7431" max="7431" width="10" style="1" customWidth="1"/>
    <col min="7432" max="7432" width="10.85546875" style="1" customWidth="1"/>
    <col min="7433" max="7433" width="11.85546875" style="1" customWidth="1"/>
    <col min="7434" max="7434" width="11.28515625" style="1" customWidth="1"/>
    <col min="7435" max="7435" width="10.42578125" style="1" customWidth="1"/>
    <col min="7436" max="7682" width="9.85546875" style="1"/>
    <col min="7683" max="7683" width="44.28515625" style="1" customWidth="1"/>
    <col min="7684" max="7684" width="13" style="1" customWidth="1"/>
    <col min="7685" max="7685" width="11.85546875" style="1" customWidth="1"/>
    <col min="7686" max="7686" width="10.140625" style="1" customWidth="1"/>
    <col min="7687" max="7687" width="10" style="1" customWidth="1"/>
    <col min="7688" max="7688" width="10.85546875" style="1" customWidth="1"/>
    <col min="7689" max="7689" width="11.85546875" style="1" customWidth="1"/>
    <col min="7690" max="7690" width="11.28515625" style="1" customWidth="1"/>
    <col min="7691" max="7691" width="10.42578125" style="1" customWidth="1"/>
    <col min="7692" max="7938" width="9.85546875" style="1"/>
    <col min="7939" max="7939" width="44.28515625" style="1" customWidth="1"/>
    <col min="7940" max="7940" width="13" style="1" customWidth="1"/>
    <col min="7941" max="7941" width="11.85546875" style="1" customWidth="1"/>
    <col min="7942" max="7942" width="10.140625" style="1" customWidth="1"/>
    <col min="7943" max="7943" width="10" style="1" customWidth="1"/>
    <col min="7944" max="7944" width="10.85546875" style="1" customWidth="1"/>
    <col min="7945" max="7945" width="11.85546875" style="1" customWidth="1"/>
    <col min="7946" max="7946" width="11.28515625" style="1" customWidth="1"/>
    <col min="7947" max="7947" width="10.42578125" style="1" customWidth="1"/>
    <col min="7948" max="8194" width="9.85546875" style="1"/>
    <col min="8195" max="8195" width="44.28515625" style="1" customWidth="1"/>
    <col min="8196" max="8196" width="13" style="1" customWidth="1"/>
    <col min="8197" max="8197" width="11.85546875" style="1" customWidth="1"/>
    <col min="8198" max="8198" width="10.140625" style="1" customWidth="1"/>
    <col min="8199" max="8199" width="10" style="1" customWidth="1"/>
    <col min="8200" max="8200" width="10.85546875" style="1" customWidth="1"/>
    <col min="8201" max="8201" width="11.85546875" style="1" customWidth="1"/>
    <col min="8202" max="8202" width="11.28515625" style="1" customWidth="1"/>
    <col min="8203" max="8203" width="10.42578125" style="1" customWidth="1"/>
    <col min="8204" max="8450" width="9.85546875" style="1"/>
    <col min="8451" max="8451" width="44.28515625" style="1" customWidth="1"/>
    <col min="8452" max="8452" width="13" style="1" customWidth="1"/>
    <col min="8453" max="8453" width="11.85546875" style="1" customWidth="1"/>
    <col min="8454" max="8454" width="10.140625" style="1" customWidth="1"/>
    <col min="8455" max="8455" width="10" style="1" customWidth="1"/>
    <col min="8456" max="8456" width="10.85546875" style="1" customWidth="1"/>
    <col min="8457" max="8457" width="11.85546875" style="1" customWidth="1"/>
    <col min="8458" max="8458" width="11.28515625" style="1" customWidth="1"/>
    <col min="8459" max="8459" width="10.42578125" style="1" customWidth="1"/>
    <col min="8460" max="8706" width="9.85546875" style="1"/>
    <col min="8707" max="8707" width="44.28515625" style="1" customWidth="1"/>
    <col min="8708" max="8708" width="13" style="1" customWidth="1"/>
    <col min="8709" max="8709" width="11.85546875" style="1" customWidth="1"/>
    <col min="8710" max="8710" width="10.140625" style="1" customWidth="1"/>
    <col min="8711" max="8711" width="10" style="1" customWidth="1"/>
    <col min="8712" max="8712" width="10.85546875" style="1" customWidth="1"/>
    <col min="8713" max="8713" width="11.85546875" style="1" customWidth="1"/>
    <col min="8714" max="8714" width="11.28515625" style="1" customWidth="1"/>
    <col min="8715" max="8715" width="10.42578125" style="1" customWidth="1"/>
    <col min="8716" max="8962" width="9.85546875" style="1"/>
    <col min="8963" max="8963" width="44.28515625" style="1" customWidth="1"/>
    <col min="8964" max="8964" width="13" style="1" customWidth="1"/>
    <col min="8965" max="8965" width="11.85546875" style="1" customWidth="1"/>
    <col min="8966" max="8966" width="10.140625" style="1" customWidth="1"/>
    <col min="8967" max="8967" width="10" style="1" customWidth="1"/>
    <col min="8968" max="8968" width="10.85546875" style="1" customWidth="1"/>
    <col min="8969" max="8969" width="11.85546875" style="1" customWidth="1"/>
    <col min="8970" max="8970" width="11.28515625" style="1" customWidth="1"/>
    <col min="8971" max="8971" width="10.42578125" style="1" customWidth="1"/>
    <col min="8972" max="9218" width="9.85546875" style="1"/>
    <col min="9219" max="9219" width="44.28515625" style="1" customWidth="1"/>
    <col min="9220" max="9220" width="13" style="1" customWidth="1"/>
    <col min="9221" max="9221" width="11.85546875" style="1" customWidth="1"/>
    <col min="9222" max="9222" width="10.140625" style="1" customWidth="1"/>
    <col min="9223" max="9223" width="10" style="1" customWidth="1"/>
    <col min="9224" max="9224" width="10.85546875" style="1" customWidth="1"/>
    <col min="9225" max="9225" width="11.85546875" style="1" customWidth="1"/>
    <col min="9226" max="9226" width="11.28515625" style="1" customWidth="1"/>
    <col min="9227" max="9227" width="10.42578125" style="1" customWidth="1"/>
    <col min="9228" max="9474" width="9.85546875" style="1"/>
    <col min="9475" max="9475" width="44.28515625" style="1" customWidth="1"/>
    <col min="9476" max="9476" width="13" style="1" customWidth="1"/>
    <col min="9477" max="9477" width="11.85546875" style="1" customWidth="1"/>
    <col min="9478" max="9478" width="10.140625" style="1" customWidth="1"/>
    <col min="9479" max="9479" width="10" style="1" customWidth="1"/>
    <col min="9480" max="9480" width="10.85546875" style="1" customWidth="1"/>
    <col min="9481" max="9481" width="11.85546875" style="1" customWidth="1"/>
    <col min="9482" max="9482" width="11.28515625" style="1" customWidth="1"/>
    <col min="9483" max="9483" width="10.42578125" style="1" customWidth="1"/>
    <col min="9484" max="9730" width="9.85546875" style="1"/>
    <col min="9731" max="9731" width="44.28515625" style="1" customWidth="1"/>
    <col min="9732" max="9732" width="13" style="1" customWidth="1"/>
    <col min="9733" max="9733" width="11.85546875" style="1" customWidth="1"/>
    <col min="9734" max="9734" width="10.140625" style="1" customWidth="1"/>
    <col min="9735" max="9735" width="10" style="1" customWidth="1"/>
    <col min="9736" max="9736" width="10.85546875" style="1" customWidth="1"/>
    <col min="9737" max="9737" width="11.85546875" style="1" customWidth="1"/>
    <col min="9738" max="9738" width="11.28515625" style="1" customWidth="1"/>
    <col min="9739" max="9739" width="10.42578125" style="1" customWidth="1"/>
    <col min="9740" max="9986" width="9.85546875" style="1"/>
    <col min="9987" max="9987" width="44.28515625" style="1" customWidth="1"/>
    <col min="9988" max="9988" width="13" style="1" customWidth="1"/>
    <col min="9989" max="9989" width="11.85546875" style="1" customWidth="1"/>
    <col min="9990" max="9990" width="10.140625" style="1" customWidth="1"/>
    <col min="9991" max="9991" width="10" style="1" customWidth="1"/>
    <col min="9992" max="9992" width="10.85546875" style="1" customWidth="1"/>
    <col min="9993" max="9993" width="11.85546875" style="1" customWidth="1"/>
    <col min="9994" max="9994" width="11.28515625" style="1" customWidth="1"/>
    <col min="9995" max="9995" width="10.42578125" style="1" customWidth="1"/>
    <col min="9996" max="10242" width="9.85546875" style="1"/>
    <col min="10243" max="10243" width="44.28515625" style="1" customWidth="1"/>
    <col min="10244" max="10244" width="13" style="1" customWidth="1"/>
    <col min="10245" max="10245" width="11.85546875" style="1" customWidth="1"/>
    <col min="10246" max="10246" width="10.140625" style="1" customWidth="1"/>
    <col min="10247" max="10247" width="10" style="1" customWidth="1"/>
    <col min="10248" max="10248" width="10.85546875" style="1" customWidth="1"/>
    <col min="10249" max="10249" width="11.85546875" style="1" customWidth="1"/>
    <col min="10250" max="10250" width="11.28515625" style="1" customWidth="1"/>
    <col min="10251" max="10251" width="10.42578125" style="1" customWidth="1"/>
    <col min="10252" max="10498" width="9.85546875" style="1"/>
    <col min="10499" max="10499" width="44.28515625" style="1" customWidth="1"/>
    <col min="10500" max="10500" width="13" style="1" customWidth="1"/>
    <col min="10501" max="10501" width="11.85546875" style="1" customWidth="1"/>
    <col min="10502" max="10502" width="10.140625" style="1" customWidth="1"/>
    <col min="10503" max="10503" width="10" style="1" customWidth="1"/>
    <col min="10504" max="10504" width="10.85546875" style="1" customWidth="1"/>
    <col min="10505" max="10505" width="11.85546875" style="1" customWidth="1"/>
    <col min="10506" max="10506" width="11.28515625" style="1" customWidth="1"/>
    <col min="10507" max="10507" width="10.42578125" style="1" customWidth="1"/>
    <col min="10508" max="10754" width="9.85546875" style="1"/>
    <col min="10755" max="10755" width="44.28515625" style="1" customWidth="1"/>
    <col min="10756" max="10756" width="13" style="1" customWidth="1"/>
    <col min="10757" max="10757" width="11.85546875" style="1" customWidth="1"/>
    <col min="10758" max="10758" width="10.140625" style="1" customWidth="1"/>
    <col min="10759" max="10759" width="10" style="1" customWidth="1"/>
    <col min="10760" max="10760" width="10.85546875" style="1" customWidth="1"/>
    <col min="10761" max="10761" width="11.85546875" style="1" customWidth="1"/>
    <col min="10762" max="10762" width="11.28515625" style="1" customWidth="1"/>
    <col min="10763" max="10763" width="10.42578125" style="1" customWidth="1"/>
    <col min="10764" max="11010" width="9.85546875" style="1"/>
    <col min="11011" max="11011" width="44.28515625" style="1" customWidth="1"/>
    <col min="11012" max="11012" width="13" style="1" customWidth="1"/>
    <col min="11013" max="11013" width="11.85546875" style="1" customWidth="1"/>
    <col min="11014" max="11014" width="10.140625" style="1" customWidth="1"/>
    <col min="11015" max="11015" width="10" style="1" customWidth="1"/>
    <col min="11016" max="11016" width="10.85546875" style="1" customWidth="1"/>
    <col min="11017" max="11017" width="11.85546875" style="1" customWidth="1"/>
    <col min="11018" max="11018" width="11.28515625" style="1" customWidth="1"/>
    <col min="11019" max="11019" width="10.42578125" style="1" customWidth="1"/>
    <col min="11020" max="11266" width="9.85546875" style="1"/>
    <col min="11267" max="11267" width="44.28515625" style="1" customWidth="1"/>
    <col min="11268" max="11268" width="13" style="1" customWidth="1"/>
    <col min="11269" max="11269" width="11.85546875" style="1" customWidth="1"/>
    <col min="11270" max="11270" width="10.140625" style="1" customWidth="1"/>
    <col min="11271" max="11271" width="10" style="1" customWidth="1"/>
    <col min="11272" max="11272" width="10.85546875" style="1" customWidth="1"/>
    <col min="11273" max="11273" width="11.85546875" style="1" customWidth="1"/>
    <col min="11274" max="11274" width="11.28515625" style="1" customWidth="1"/>
    <col min="11275" max="11275" width="10.42578125" style="1" customWidth="1"/>
    <col min="11276" max="11522" width="9.85546875" style="1"/>
    <col min="11523" max="11523" width="44.28515625" style="1" customWidth="1"/>
    <col min="11524" max="11524" width="13" style="1" customWidth="1"/>
    <col min="11525" max="11525" width="11.85546875" style="1" customWidth="1"/>
    <col min="11526" max="11526" width="10.140625" style="1" customWidth="1"/>
    <col min="11527" max="11527" width="10" style="1" customWidth="1"/>
    <col min="11528" max="11528" width="10.85546875" style="1" customWidth="1"/>
    <col min="11529" max="11529" width="11.85546875" style="1" customWidth="1"/>
    <col min="11530" max="11530" width="11.28515625" style="1" customWidth="1"/>
    <col min="11531" max="11531" width="10.42578125" style="1" customWidth="1"/>
    <col min="11532" max="11778" width="9.85546875" style="1"/>
    <col min="11779" max="11779" width="44.28515625" style="1" customWidth="1"/>
    <col min="11780" max="11780" width="13" style="1" customWidth="1"/>
    <col min="11781" max="11781" width="11.85546875" style="1" customWidth="1"/>
    <col min="11782" max="11782" width="10.140625" style="1" customWidth="1"/>
    <col min="11783" max="11783" width="10" style="1" customWidth="1"/>
    <col min="11784" max="11784" width="10.85546875" style="1" customWidth="1"/>
    <col min="11785" max="11785" width="11.85546875" style="1" customWidth="1"/>
    <col min="11786" max="11786" width="11.28515625" style="1" customWidth="1"/>
    <col min="11787" max="11787" width="10.42578125" style="1" customWidth="1"/>
    <col min="11788" max="12034" width="9.85546875" style="1"/>
    <col min="12035" max="12035" width="44.28515625" style="1" customWidth="1"/>
    <col min="12036" max="12036" width="13" style="1" customWidth="1"/>
    <col min="12037" max="12037" width="11.85546875" style="1" customWidth="1"/>
    <col min="12038" max="12038" width="10.140625" style="1" customWidth="1"/>
    <col min="12039" max="12039" width="10" style="1" customWidth="1"/>
    <col min="12040" max="12040" width="10.85546875" style="1" customWidth="1"/>
    <col min="12041" max="12041" width="11.85546875" style="1" customWidth="1"/>
    <col min="12042" max="12042" width="11.28515625" style="1" customWidth="1"/>
    <col min="12043" max="12043" width="10.42578125" style="1" customWidth="1"/>
    <col min="12044" max="12290" width="9.85546875" style="1"/>
    <col min="12291" max="12291" width="44.28515625" style="1" customWidth="1"/>
    <col min="12292" max="12292" width="13" style="1" customWidth="1"/>
    <col min="12293" max="12293" width="11.85546875" style="1" customWidth="1"/>
    <col min="12294" max="12294" width="10.140625" style="1" customWidth="1"/>
    <col min="12295" max="12295" width="10" style="1" customWidth="1"/>
    <col min="12296" max="12296" width="10.85546875" style="1" customWidth="1"/>
    <col min="12297" max="12297" width="11.85546875" style="1" customWidth="1"/>
    <col min="12298" max="12298" width="11.28515625" style="1" customWidth="1"/>
    <col min="12299" max="12299" width="10.42578125" style="1" customWidth="1"/>
    <col min="12300" max="12546" width="9.85546875" style="1"/>
    <col min="12547" max="12547" width="44.28515625" style="1" customWidth="1"/>
    <col min="12548" max="12548" width="13" style="1" customWidth="1"/>
    <col min="12549" max="12549" width="11.85546875" style="1" customWidth="1"/>
    <col min="12550" max="12550" width="10.140625" style="1" customWidth="1"/>
    <col min="12551" max="12551" width="10" style="1" customWidth="1"/>
    <col min="12552" max="12552" width="10.85546875" style="1" customWidth="1"/>
    <col min="12553" max="12553" width="11.85546875" style="1" customWidth="1"/>
    <col min="12554" max="12554" width="11.28515625" style="1" customWidth="1"/>
    <col min="12555" max="12555" width="10.42578125" style="1" customWidth="1"/>
    <col min="12556" max="12802" width="9.85546875" style="1"/>
    <col min="12803" max="12803" width="44.28515625" style="1" customWidth="1"/>
    <col min="12804" max="12804" width="13" style="1" customWidth="1"/>
    <col min="12805" max="12805" width="11.85546875" style="1" customWidth="1"/>
    <col min="12806" max="12806" width="10.140625" style="1" customWidth="1"/>
    <col min="12807" max="12807" width="10" style="1" customWidth="1"/>
    <col min="12808" max="12808" width="10.85546875" style="1" customWidth="1"/>
    <col min="12809" max="12809" width="11.85546875" style="1" customWidth="1"/>
    <col min="12810" max="12810" width="11.28515625" style="1" customWidth="1"/>
    <col min="12811" max="12811" width="10.42578125" style="1" customWidth="1"/>
    <col min="12812" max="13058" width="9.85546875" style="1"/>
    <col min="13059" max="13059" width="44.28515625" style="1" customWidth="1"/>
    <col min="13060" max="13060" width="13" style="1" customWidth="1"/>
    <col min="13061" max="13061" width="11.85546875" style="1" customWidth="1"/>
    <col min="13062" max="13062" width="10.140625" style="1" customWidth="1"/>
    <col min="13063" max="13063" width="10" style="1" customWidth="1"/>
    <col min="13064" max="13064" width="10.85546875" style="1" customWidth="1"/>
    <col min="13065" max="13065" width="11.85546875" style="1" customWidth="1"/>
    <col min="13066" max="13066" width="11.28515625" style="1" customWidth="1"/>
    <col min="13067" max="13067" width="10.42578125" style="1" customWidth="1"/>
    <col min="13068" max="13314" width="9.85546875" style="1"/>
    <col min="13315" max="13315" width="44.28515625" style="1" customWidth="1"/>
    <col min="13316" max="13316" width="13" style="1" customWidth="1"/>
    <col min="13317" max="13317" width="11.85546875" style="1" customWidth="1"/>
    <col min="13318" max="13318" width="10.140625" style="1" customWidth="1"/>
    <col min="13319" max="13319" width="10" style="1" customWidth="1"/>
    <col min="13320" max="13320" width="10.85546875" style="1" customWidth="1"/>
    <col min="13321" max="13321" width="11.85546875" style="1" customWidth="1"/>
    <col min="13322" max="13322" width="11.28515625" style="1" customWidth="1"/>
    <col min="13323" max="13323" width="10.42578125" style="1" customWidth="1"/>
    <col min="13324" max="13570" width="9.85546875" style="1"/>
    <col min="13571" max="13571" width="44.28515625" style="1" customWidth="1"/>
    <col min="13572" max="13572" width="13" style="1" customWidth="1"/>
    <col min="13573" max="13573" width="11.85546875" style="1" customWidth="1"/>
    <col min="13574" max="13574" width="10.140625" style="1" customWidth="1"/>
    <col min="13575" max="13575" width="10" style="1" customWidth="1"/>
    <col min="13576" max="13576" width="10.85546875" style="1" customWidth="1"/>
    <col min="13577" max="13577" width="11.85546875" style="1" customWidth="1"/>
    <col min="13578" max="13578" width="11.28515625" style="1" customWidth="1"/>
    <col min="13579" max="13579" width="10.42578125" style="1" customWidth="1"/>
    <col min="13580" max="13826" width="9.85546875" style="1"/>
    <col min="13827" max="13827" width="44.28515625" style="1" customWidth="1"/>
    <col min="13828" max="13828" width="13" style="1" customWidth="1"/>
    <col min="13829" max="13829" width="11.85546875" style="1" customWidth="1"/>
    <col min="13830" max="13830" width="10.140625" style="1" customWidth="1"/>
    <col min="13831" max="13831" width="10" style="1" customWidth="1"/>
    <col min="13832" max="13832" width="10.85546875" style="1" customWidth="1"/>
    <col min="13833" max="13833" width="11.85546875" style="1" customWidth="1"/>
    <col min="13834" max="13834" width="11.28515625" style="1" customWidth="1"/>
    <col min="13835" max="13835" width="10.42578125" style="1" customWidth="1"/>
    <col min="13836" max="14082" width="9.85546875" style="1"/>
    <col min="14083" max="14083" width="44.28515625" style="1" customWidth="1"/>
    <col min="14084" max="14084" width="13" style="1" customWidth="1"/>
    <col min="14085" max="14085" width="11.85546875" style="1" customWidth="1"/>
    <col min="14086" max="14086" width="10.140625" style="1" customWidth="1"/>
    <col min="14087" max="14087" width="10" style="1" customWidth="1"/>
    <col min="14088" max="14088" width="10.85546875" style="1" customWidth="1"/>
    <col min="14089" max="14089" width="11.85546875" style="1" customWidth="1"/>
    <col min="14090" max="14090" width="11.28515625" style="1" customWidth="1"/>
    <col min="14091" max="14091" width="10.42578125" style="1" customWidth="1"/>
    <col min="14092" max="14338" width="9.85546875" style="1"/>
    <col min="14339" max="14339" width="44.28515625" style="1" customWidth="1"/>
    <col min="14340" max="14340" width="13" style="1" customWidth="1"/>
    <col min="14341" max="14341" width="11.85546875" style="1" customWidth="1"/>
    <col min="14342" max="14342" width="10.140625" style="1" customWidth="1"/>
    <col min="14343" max="14343" width="10" style="1" customWidth="1"/>
    <col min="14344" max="14344" width="10.85546875" style="1" customWidth="1"/>
    <col min="14345" max="14345" width="11.85546875" style="1" customWidth="1"/>
    <col min="14346" max="14346" width="11.28515625" style="1" customWidth="1"/>
    <col min="14347" max="14347" width="10.42578125" style="1" customWidth="1"/>
    <col min="14348" max="14594" width="9.85546875" style="1"/>
    <col min="14595" max="14595" width="44.28515625" style="1" customWidth="1"/>
    <col min="14596" max="14596" width="13" style="1" customWidth="1"/>
    <col min="14597" max="14597" width="11.85546875" style="1" customWidth="1"/>
    <col min="14598" max="14598" width="10.140625" style="1" customWidth="1"/>
    <col min="14599" max="14599" width="10" style="1" customWidth="1"/>
    <col min="14600" max="14600" width="10.85546875" style="1" customWidth="1"/>
    <col min="14601" max="14601" width="11.85546875" style="1" customWidth="1"/>
    <col min="14602" max="14602" width="11.28515625" style="1" customWidth="1"/>
    <col min="14603" max="14603" width="10.42578125" style="1" customWidth="1"/>
    <col min="14604" max="14850" width="9.85546875" style="1"/>
    <col min="14851" max="14851" width="44.28515625" style="1" customWidth="1"/>
    <col min="14852" max="14852" width="13" style="1" customWidth="1"/>
    <col min="14853" max="14853" width="11.85546875" style="1" customWidth="1"/>
    <col min="14854" max="14854" width="10.140625" style="1" customWidth="1"/>
    <col min="14855" max="14855" width="10" style="1" customWidth="1"/>
    <col min="14856" max="14856" width="10.85546875" style="1" customWidth="1"/>
    <col min="14857" max="14857" width="11.85546875" style="1" customWidth="1"/>
    <col min="14858" max="14858" width="11.28515625" style="1" customWidth="1"/>
    <col min="14859" max="14859" width="10.42578125" style="1" customWidth="1"/>
    <col min="14860" max="15106" width="9.85546875" style="1"/>
    <col min="15107" max="15107" width="44.28515625" style="1" customWidth="1"/>
    <col min="15108" max="15108" width="13" style="1" customWidth="1"/>
    <col min="15109" max="15109" width="11.85546875" style="1" customWidth="1"/>
    <col min="15110" max="15110" width="10.140625" style="1" customWidth="1"/>
    <col min="15111" max="15111" width="10" style="1" customWidth="1"/>
    <col min="15112" max="15112" width="10.85546875" style="1" customWidth="1"/>
    <col min="15113" max="15113" width="11.85546875" style="1" customWidth="1"/>
    <col min="15114" max="15114" width="11.28515625" style="1" customWidth="1"/>
    <col min="15115" max="15115" width="10.42578125" style="1" customWidth="1"/>
    <col min="15116" max="15362" width="9.85546875" style="1"/>
    <col min="15363" max="15363" width="44.28515625" style="1" customWidth="1"/>
    <col min="15364" max="15364" width="13" style="1" customWidth="1"/>
    <col min="15365" max="15365" width="11.85546875" style="1" customWidth="1"/>
    <col min="15366" max="15366" width="10.140625" style="1" customWidth="1"/>
    <col min="15367" max="15367" width="10" style="1" customWidth="1"/>
    <col min="15368" max="15368" width="10.85546875" style="1" customWidth="1"/>
    <col min="15369" max="15369" width="11.85546875" style="1" customWidth="1"/>
    <col min="15370" max="15370" width="11.28515625" style="1" customWidth="1"/>
    <col min="15371" max="15371" width="10.42578125" style="1" customWidth="1"/>
    <col min="15372" max="15618" width="9.85546875" style="1"/>
    <col min="15619" max="15619" width="44.28515625" style="1" customWidth="1"/>
    <col min="15620" max="15620" width="13" style="1" customWidth="1"/>
    <col min="15621" max="15621" width="11.85546875" style="1" customWidth="1"/>
    <col min="15622" max="15622" width="10.140625" style="1" customWidth="1"/>
    <col min="15623" max="15623" width="10" style="1" customWidth="1"/>
    <col min="15624" max="15624" width="10.85546875" style="1" customWidth="1"/>
    <col min="15625" max="15625" width="11.85546875" style="1" customWidth="1"/>
    <col min="15626" max="15626" width="11.28515625" style="1" customWidth="1"/>
    <col min="15627" max="15627" width="10.42578125" style="1" customWidth="1"/>
    <col min="15628" max="15874" width="9.85546875" style="1"/>
    <col min="15875" max="15875" width="44.28515625" style="1" customWidth="1"/>
    <col min="15876" max="15876" width="13" style="1" customWidth="1"/>
    <col min="15877" max="15877" width="11.85546875" style="1" customWidth="1"/>
    <col min="15878" max="15878" width="10.140625" style="1" customWidth="1"/>
    <col min="15879" max="15879" width="10" style="1" customWidth="1"/>
    <col min="15880" max="15880" width="10.85546875" style="1" customWidth="1"/>
    <col min="15881" max="15881" width="11.85546875" style="1" customWidth="1"/>
    <col min="15882" max="15882" width="11.28515625" style="1" customWidth="1"/>
    <col min="15883" max="15883" width="10.42578125" style="1" customWidth="1"/>
    <col min="15884" max="16130" width="9.85546875" style="1"/>
    <col min="16131" max="16131" width="44.28515625" style="1" customWidth="1"/>
    <col min="16132" max="16132" width="13" style="1" customWidth="1"/>
    <col min="16133" max="16133" width="11.85546875" style="1" customWidth="1"/>
    <col min="16134" max="16134" width="10.140625" style="1" customWidth="1"/>
    <col min="16135" max="16135" width="10" style="1" customWidth="1"/>
    <col min="16136" max="16136" width="10.85546875" style="1" customWidth="1"/>
    <col min="16137" max="16137" width="11.85546875" style="1" customWidth="1"/>
    <col min="16138" max="16138" width="11.28515625" style="1" customWidth="1"/>
    <col min="16139" max="16139" width="10.42578125" style="1" customWidth="1"/>
    <col min="16140" max="16384" width="9.85546875" style="1"/>
  </cols>
  <sheetData>
    <row r="1" spans="1:17" ht="21.75" customHeight="1" x14ac:dyDescent="0.25">
      <c r="A1" s="21" t="s">
        <v>0</v>
      </c>
      <c r="B1" s="21"/>
      <c r="C1" s="21"/>
      <c r="D1" s="21"/>
      <c r="E1" s="21"/>
      <c r="F1" s="21"/>
      <c r="G1" s="21"/>
      <c r="H1" s="21"/>
      <c r="I1" s="21"/>
      <c r="J1" s="21"/>
      <c r="K1" s="21"/>
      <c r="L1" s="102"/>
    </row>
    <row r="2" spans="1:17" ht="19.5" customHeight="1" x14ac:dyDescent="0.25">
      <c r="A2" s="22" t="s">
        <v>78</v>
      </c>
      <c r="B2" s="22"/>
      <c r="C2" s="22"/>
      <c r="D2" s="22"/>
      <c r="E2" s="22"/>
      <c r="F2" s="22"/>
      <c r="G2" s="22"/>
      <c r="H2" s="22"/>
      <c r="I2" s="22"/>
      <c r="J2" s="22"/>
      <c r="K2" s="22"/>
      <c r="L2" s="102"/>
    </row>
    <row r="3" spans="1:17" ht="21.75" customHeight="1" thickBot="1" x14ac:dyDescent="0.3">
      <c r="A3" s="23"/>
      <c r="B3" s="23"/>
      <c r="C3" s="17"/>
      <c r="D3" s="103"/>
      <c r="E3" s="104"/>
      <c r="F3" s="104"/>
      <c r="G3" s="104"/>
      <c r="H3" s="104"/>
      <c r="I3" s="104"/>
      <c r="J3" s="24" t="s">
        <v>1</v>
      </c>
      <c r="K3" s="24"/>
      <c r="L3" s="102"/>
    </row>
    <row r="4" spans="1:17" ht="21.75" customHeight="1" x14ac:dyDescent="0.25">
      <c r="A4" s="27" t="s">
        <v>2</v>
      </c>
      <c r="B4" s="28" t="s">
        <v>3</v>
      </c>
      <c r="C4" s="28" t="s">
        <v>119</v>
      </c>
      <c r="D4" s="29" t="s">
        <v>4</v>
      </c>
      <c r="E4" s="29"/>
      <c r="F4" s="29"/>
      <c r="G4" s="29"/>
      <c r="H4" s="29"/>
      <c r="I4" s="29"/>
      <c r="J4" s="29"/>
      <c r="K4" s="29"/>
      <c r="L4" s="30" t="s">
        <v>93</v>
      </c>
    </row>
    <row r="5" spans="1:17" ht="118.5" customHeight="1" x14ac:dyDescent="0.25">
      <c r="A5" s="31"/>
      <c r="B5" s="32"/>
      <c r="C5" s="32"/>
      <c r="D5" s="33" t="s">
        <v>5</v>
      </c>
      <c r="E5" s="34" t="s">
        <v>6</v>
      </c>
      <c r="F5" s="34" t="s">
        <v>7</v>
      </c>
      <c r="G5" s="34" t="s">
        <v>8</v>
      </c>
      <c r="H5" s="34" t="s">
        <v>9</v>
      </c>
      <c r="I5" s="34" t="s">
        <v>74</v>
      </c>
      <c r="J5" s="34" t="s">
        <v>10</v>
      </c>
      <c r="K5" s="35" t="s">
        <v>11</v>
      </c>
      <c r="L5" s="36"/>
    </row>
    <row r="6" spans="1:17" ht="27.75" customHeight="1" x14ac:dyDescent="0.25">
      <c r="A6" s="37" t="s">
        <v>116</v>
      </c>
      <c r="B6" s="63">
        <f>B7+B11+B114</f>
        <v>18310.22</v>
      </c>
      <c r="C6" s="63">
        <f>C7+C11+C114</f>
        <v>11447</v>
      </c>
      <c r="D6" s="63">
        <f>D7+D11+D114</f>
        <v>4169</v>
      </c>
      <c r="E6" s="63">
        <f t="shared" ref="E6:K6" si="0">E7+E11+E114</f>
        <v>390</v>
      </c>
      <c r="F6" s="63">
        <f t="shared" si="0"/>
        <v>999</v>
      </c>
      <c r="G6" s="63">
        <f t="shared" si="0"/>
        <v>626</v>
      </c>
      <c r="H6" s="63">
        <f t="shared" si="0"/>
        <v>2621</v>
      </c>
      <c r="I6" s="63">
        <f t="shared" si="0"/>
        <v>0</v>
      </c>
      <c r="J6" s="63">
        <f t="shared" si="0"/>
        <v>2505</v>
      </c>
      <c r="K6" s="63">
        <f t="shared" si="0"/>
        <v>137</v>
      </c>
      <c r="L6" s="110">
        <f>L7+L11+L114</f>
        <v>6863.22</v>
      </c>
      <c r="Q6" s="89"/>
    </row>
    <row r="7" spans="1:17" x14ac:dyDescent="0.25">
      <c r="A7" s="39" t="s">
        <v>111</v>
      </c>
      <c r="B7" s="38">
        <f>SUM(B8:B10)</f>
        <v>608.22</v>
      </c>
      <c r="C7" s="90"/>
      <c r="D7" s="38"/>
      <c r="E7" s="38"/>
      <c r="F7" s="38"/>
      <c r="G7" s="38"/>
      <c r="H7" s="38"/>
      <c r="I7" s="38"/>
      <c r="J7" s="38"/>
      <c r="K7" s="38"/>
      <c r="L7" s="64">
        <f>SUM(L8:L10)</f>
        <v>608.22</v>
      </c>
    </row>
    <row r="8" spans="1:17" x14ac:dyDescent="0.25">
      <c r="A8" s="40" t="s">
        <v>113</v>
      </c>
      <c r="B8" s="65">
        <f>119+118.22</f>
        <v>237.22</v>
      </c>
      <c r="C8" s="65"/>
      <c r="D8" s="38"/>
      <c r="E8" s="38"/>
      <c r="F8" s="38"/>
      <c r="G8" s="38"/>
      <c r="H8" s="38"/>
      <c r="I8" s="38"/>
      <c r="J8" s="38"/>
      <c r="K8" s="38"/>
      <c r="L8" s="66">
        <f>B8</f>
        <v>237.22</v>
      </c>
    </row>
    <row r="9" spans="1:17" ht="38.25" x14ac:dyDescent="0.25">
      <c r="A9" s="41" t="s">
        <v>114</v>
      </c>
      <c r="B9" s="65">
        <v>335</v>
      </c>
      <c r="C9" s="65"/>
      <c r="D9" s="38"/>
      <c r="E9" s="38"/>
      <c r="F9" s="38"/>
      <c r="G9" s="38"/>
      <c r="H9" s="38"/>
      <c r="I9" s="38"/>
      <c r="J9" s="38"/>
      <c r="K9" s="38"/>
      <c r="L9" s="66">
        <f t="shared" ref="L9:L10" si="1">B9</f>
        <v>335</v>
      </c>
    </row>
    <row r="10" spans="1:17" ht="25.5" x14ac:dyDescent="0.25">
      <c r="A10" s="41" t="s">
        <v>115</v>
      </c>
      <c r="B10" s="65">
        <v>36</v>
      </c>
      <c r="C10" s="65"/>
      <c r="D10" s="38"/>
      <c r="E10" s="38"/>
      <c r="F10" s="38"/>
      <c r="G10" s="38"/>
      <c r="H10" s="38"/>
      <c r="I10" s="38"/>
      <c r="J10" s="38"/>
      <c r="K10" s="38"/>
      <c r="L10" s="66">
        <f t="shared" si="1"/>
        <v>36</v>
      </c>
    </row>
    <row r="11" spans="1:17" s="93" customFormat="1" x14ac:dyDescent="0.25">
      <c r="A11" s="39" t="s">
        <v>112</v>
      </c>
      <c r="B11" s="38">
        <f>B16</f>
        <v>17352</v>
      </c>
      <c r="C11" s="38">
        <f>D11+E11+F11+G11+H11+I11+J11+K11</f>
        <v>11447</v>
      </c>
      <c r="D11" s="38">
        <f>D16</f>
        <v>4169</v>
      </c>
      <c r="E11" s="38">
        <f t="shared" ref="E11:K11" si="2">E16</f>
        <v>390</v>
      </c>
      <c r="F11" s="38">
        <f t="shared" si="2"/>
        <v>999</v>
      </c>
      <c r="G11" s="38">
        <f t="shared" si="2"/>
        <v>626</v>
      </c>
      <c r="H11" s="38">
        <f t="shared" si="2"/>
        <v>2621</v>
      </c>
      <c r="I11" s="38">
        <f t="shared" si="2"/>
        <v>0</v>
      </c>
      <c r="J11" s="38">
        <f t="shared" si="2"/>
        <v>2505</v>
      </c>
      <c r="K11" s="38">
        <f t="shared" si="2"/>
        <v>137</v>
      </c>
      <c r="L11" s="64">
        <f>L16</f>
        <v>5905</v>
      </c>
      <c r="Q11" s="94"/>
    </row>
    <row r="12" spans="1:17" s="4" customFormat="1" ht="28.5" x14ac:dyDescent="0.25">
      <c r="A12" s="42" t="s">
        <v>12</v>
      </c>
      <c r="B12" s="67"/>
      <c r="C12" s="67"/>
      <c r="D12" s="68"/>
      <c r="E12" s="68"/>
      <c r="F12" s="68"/>
      <c r="G12" s="68"/>
      <c r="H12" s="68"/>
      <c r="I12" s="68"/>
      <c r="J12" s="68"/>
      <c r="K12" s="68"/>
      <c r="L12" s="69"/>
    </row>
    <row r="13" spans="1:17" s="5" customFormat="1" x14ac:dyDescent="0.25">
      <c r="A13" s="43" t="s">
        <v>13</v>
      </c>
      <c r="B13" s="70"/>
      <c r="C13" s="70"/>
      <c r="D13" s="71"/>
      <c r="E13" s="71"/>
      <c r="F13" s="71"/>
      <c r="G13" s="71"/>
      <c r="H13" s="71"/>
      <c r="I13" s="71"/>
      <c r="J13" s="71"/>
      <c r="K13" s="71"/>
      <c r="L13" s="72"/>
    </row>
    <row r="14" spans="1:17" s="5" customFormat="1" x14ac:dyDescent="0.25">
      <c r="A14" s="43" t="s">
        <v>14</v>
      </c>
      <c r="B14" s="70"/>
      <c r="C14" s="70"/>
      <c r="D14" s="71"/>
      <c r="E14" s="71"/>
      <c r="F14" s="71"/>
      <c r="G14" s="71"/>
      <c r="H14" s="71"/>
      <c r="I14" s="71"/>
      <c r="J14" s="71"/>
      <c r="K14" s="71"/>
      <c r="L14" s="72"/>
    </row>
    <row r="15" spans="1:17" s="5" customFormat="1" x14ac:dyDescent="0.25">
      <c r="A15" s="43" t="s">
        <v>15</v>
      </c>
      <c r="B15" s="70"/>
      <c r="C15" s="70"/>
      <c r="D15" s="71"/>
      <c r="E15" s="71"/>
      <c r="F15" s="71"/>
      <c r="G15" s="71"/>
      <c r="H15" s="71"/>
      <c r="I15" s="71"/>
      <c r="J15" s="71"/>
      <c r="K15" s="71"/>
      <c r="L15" s="72"/>
    </row>
    <row r="16" spans="1:17" s="4" customFormat="1" ht="14.25" x14ac:dyDescent="0.25">
      <c r="A16" s="44" t="s">
        <v>16</v>
      </c>
      <c r="B16" s="73">
        <f t="shared" ref="B16:L16" si="3">SUM(B17:B19)</f>
        <v>17352</v>
      </c>
      <c r="C16" s="73">
        <f>D16+E16+F16+G16+H16+I16+J16+K16</f>
        <v>11447</v>
      </c>
      <c r="D16" s="73">
        <f t="shared" si="3"/>
        <v>4169</v>
      </c>
      <c r="E16" s="73">
        <f t="shared" si="3"/>
        <v>390</v>
      </c>
      <c r="F16" s="73">
        <f t="shared" si="3"/>
        <v>999</v>
      </c>
      <c r="G16" s="73">
        <f t="shared" si="3"/>
        <v>626</v>
      </c>
      <c r="H16" s="73">
        <f t="shared" si="3"/>
        <v>2621</v>
      </c>
      <c r="I16" s="73">
        <f t="shared" si="3"/>
        <v>0</v>
      </c>
      <c r="J16" s="73">
        <f t="shared" si="3"/>
        <v>2505</v>
      </c>
      <c r="K16" s="73">
        <f t="shared" si="3"/>
        <v>137</v>
      </c>
      <c r="L16" s="74">
        <f t="shared" si="3"/>
        <v>5905</v>
      </c>
    </row>
    <row r="17" spans="1:12" s="5" customFormat="1" x14ac:dyDescent="0.25">
      <c r="A17" s="43" t="s">
        <v>17</v>
      </c>
      <c r="B17" s="75">
        <f>B79-B86</f>
        <v>5330</v>
      </c>
      <c r="C17" s="75">
        <f t="shared" ref="C17:C80" si="4">D17+E17+F17+G17+H17+I17+J17+K17</f>
        <v>4045</v>
      </c>
      <c r="D17" s="75">
        <f t="shared" ref="D17:G17" si="5">D79-D86</f>
        <v>1051</v>
      </c>
      <c r="E17" s="75">
        <f>E79-E86</f>
        <v>281</v>
      </c>
      <c r="F17" s="75">
        <f>F79-F86</f>
        <v>441</v>
      </c>
      <c r="G17" s="75">
        <f t="shared" si="5"/>
        <v>413</v>
      </c>
      <c r="H17" s="75">
        <f>H79-H86</f>
        <v>1017</v>
      </c>
      <c r="I17" s="75">
        <f>I79-I86</f>
        <v>0</v>
      </c>
      <c r="J17" s="75">
        <f>J79-J86</f>
        <v>741</v>
      </c>
      <c r="K17" s="75">
        <f>K79-K86</f>
        <v>101</v>
      </c>
      <c r="L17" s="76">
        <f>L79-L86</f>
        <v>1285</v>
      </c>
    </row>
    <row r="18" spans="1:12" s="5" customFormat="1" x14ac:dyDescent="0.25">
      <c r="A18" s="43" t="s">
        <v>18</v>
      </c>
      <c r="B18" s="75">
        <f>B22+B39+B47+B52+B56+B61+B90+B30+B34+B69+B75+B113</f>
        <v>9811</v>
      </c>
      <c r="C18" s="75">
        <f t="shared" si="4"/>
        <v>5443</v>
      </c>
      <c r="D18" s="75">
        <f>D22+D39+D47+D52+D56+D61+D90+D30+D34</f>
        <v>2588</v>
      </c>
      <c r="E18" s="75">
        <f>E22+E39+E47+E52+E56+E61+E90+E30+E34+E69</f>
        <v>0</v>
      </c>
      <c r="F18" s="75">
        <f>F22+F39+F47+F52+F56+F61+F90+F30+F34</f>
        <v>364</v>
      </c>
      <c r="G18" s="75">
        <f>G22+G39+G47+G52+G56+G61+G90+G30+G34</f>
        <v>0</v>
      </c>
      <c r="H18" s="75">
        <f>H22+H39+H47+H52+H56+H61+H90+H30+H34</f>
        <v>1092</v>
      </c>
      <c r="I18" s="75">
        <f>I22+I39+I47+I52+I56+I61+I90+I30+I34</f>
        <v>0</v>
      </c>
      <c r="J18" s="75">
        <f>J22+J39+J47+J52+J56+J61+J90+J30+J34</f>
        <v>1399</v>
      </c>
      <c r="K18" s="75">
        <f>K22+K39+K47+K52+K56+K61+K90</f>
        <v>0</v>
      </c>
      <c r="L18" s="76">
        <f>L22+L30+L34+L39+L47+L56+L61+L69+L75+L90+L52+L113</f>
        <v>4368</v>
      </c>
    </row>
    <row r="19" spans="1:12" s="5" customFormat="1" x14ac:dyDescent="0.25">
      <c r="A19" s="45" t="s">
        <v>19</v>
      </c>
      <c r="B19" s="75">
        <f>B83+B86</f>
        <v>2211</v>
      </c>
      <c r="C19" s="75">
        <f t="shared" si="4"/>
        <v>1959</v>
      </c>
      <c r="D19" s="75">
        <f t="shared" ref="D19:G19" si="6">D83+D86</f>
        <v>530</v>
      </c>
      <c r="E19" s="75">
        <f t="shared" si="6"/>
        <v>109</v>
      </c>
      <c r="F19" s="75">
        <f t="shared" si="6"/>
        <v>194</v>
      </c>
      <c r="G19" s="75">
        <f t="shared" si="6"/>
        <v>213</v>
      </c>
      <c r="H19" s="75">
        <f>H83+H86</f>
        <v>512</v>
      </c>
      <c r="I19" s="75">
        <f>I83+I86</f>
        <v>0</v>
      </c>
      <c r="J19" s="75">
        <f>J83+J86</f>
        <v>365</v>
      </c>
      <c r="K19" s="75">
        <f t="shared" ref="K19" si="7">K83+K86</f>
        <v>36</v>
      </c>
      <c r="L19" s="76">
        <f>L83+L86</f>
        <v>252</v>
      </c>
    </row>
    <row r="20" spans="1:12" s="4" customFormat="1" ht="14.25" x14ac:dyDescent="0.25">
      <c r="A20" s="44" t="s">
        <v>20</v>
      </c>
      <c r="B20" s="73">
        <f>B21+B22</f>
        <v>1406</v>
      </c>
      <c r="C20" s="73">
        <f t="shared" si="4"/>
        <v>1323</v>
      </c>
      <c r="D20" s="73">
        <f t="shared" ref="D20:K20" si="8">D21+D22</f>
        <v>1323</v>
      </c>
      <c r="E20" s="73">
        <f t="shared" si="8"/>
        <v>0</v>
      </c>
      <c r="F20" s="73">
        <f t="shared" si="8"/>
        <v>0</v>
      </c>
      <c r="G20" s="73">
        <f t="shared" si="8"/>
        <v>0</v>
      </c>
      <c r="H20" s="73">
        <f t="shared" si="8"/>
        <v>0</v>
      </c>
      <c r="I20" s="73"/>
      <c r="J20" s="73">
        <f t="shared" si="8"/>
        <v>0</v>
      </c>
      <c r="K20" s="73">
        <f t="shared" si="8"/>
        <v>0</v>
      </c>
      <c r="L20" s="74"/>
    </row>
    <row r="21" spans="1:12" s="5" customFormat="1" x14ac:dyDescent="0.25">
      <c r="A21" s="43" t="s">
        <v>21</v>
      </c>
      <c r="B21" s="75"/>
      <c r="C21" s="75">
        <f t="shared" si="4"/>
        <v>0</v>
      </c>
      <c r="D21" s="75"/>
      <c r="E21" s="75"/>
      <c r="F21" s="75"/>
      <c r="G21" s="75"/>
      <c r="H21" s="75"/>
      <c r="I21" s="75"/>
      <c r="J21" s="75"/>
      <c r="K21" s="75"/>
      <c r="L21" s="77"/>
    </row>
    <row r="22" spans="1:12" s="5" customFormat="1" x14ac:dyDescent="0.25">
      <c r="A22" s="43" t="s">
        <v>22</v>
      </c>
      <c r="B22" s="75">
        <f>B23+B25</f>
        <v>1406</v>
      </c>
      <c r="C22" s="75">
        <f t="shared" si="4"/>
        <v>1323</v>
      </c>
      <c r="D22" s="75">
        <f t="shared" ref="D22:J22" si="9">D23+D25</f>
        <v>1323</v>
      </c>
      <c r="E22" s="75">
        <f t="shared" si="9"/>
        <v>0</v>
      </c>
      <c r="F22" s="75">
        <f t="shared" si="9"/>
        <v>0</v>
      </c>
      <c r="G22" s="75">
        <f t="shared" si="9"/>
        <v>0</v>
      </c>
      <c r="H22" s="75">
        <f t="shared" si="9"/>
        <v>0</v>
      </c>
      <c r="I22" s="75">
        <f t="shared" si="9"/>
        <v>0</v>
      </c>
      <c r="J22" s="75">
        <f t="shared" si="9"/>
        <v>0</v>
      </c>
      <c r="K22" s="75">
        <f t="shared" ref="K22:L22" si="10">K23+K25</f>
        <v>0</v>
      </c>
      <c r="L22" s="77">
        <f t="shared" si="10"/>
        <v>83</v>
      </c>
    </row>
    <row r="23" spans="1:12" s="5" customFormat="1" x14ac:dyDescent="0.25">
      <c r="A23" s="43" t="s">
        <v>85</v>
      </c>
      <c r="B23" s="75">
        <f>B24</f>
        <v>83</v>
      </c>
      <c r="C23" s="75">
        <f t="shared" si="4"/>
        <v>0</v>
      </c>
      <c r="D23" s="75">
        <f>D24</f>
        <v>0</v>
      </c>
      <c r="E23" s="75">
        <f t="shared" ref="E23:I23" si="11">E24</f>
        <v>0</v>
      </c>
      <c r="F23" s="75">
        <f t="shared" si="11"/>
        <v>0</v>
      </c>
      <c r="G23" s="75">
        <f t="shared" si="11"/>
        <v>0</v>
      </c>
      <c r="H23" s="75">
        <f t="shared" si="11"/>
        <v>0</v>
      </c>
      <c r="I23" s="75">
        <f t="shared" si="11"/>
        <v>0</v>
      </c>
      <c r="J23" s="75">
        <f t="shared" ref="J23" si="12">J24</f>
        <v>0</v>
      </c>
      <c r="K23" s="75">
        <f t="shared" ref="K23:L23" si="13">K24</f>
        <v>0</v>
      </c>
      <c r="L23" s="77">
        <f t="shared" si="13"/>
        <v>83</v>
      </c>
    </row>
    <row r="24" spans="1:12" s="6" customFormat="1" ht="15.75" x14ac:dyDescent="0.25">
      <c r="A24" s="46" t="s">
        <v>23</v>
      </c>
      <c r="B24" s="78">
        <f>SUM(D24:L24)</f>
        <v>83</v>
      </c>
      <c r="C24" s="75">
        <f t="shared" si="4"/>
        <v>0</v>
      </c>
      <c r="D24" s="78">
        <v>0</v>
      </c>
      <c r="E24" s="78"/>
      <c r="F24" s="78"/>
      <c r="G24" s="78"/>
      <c r="H24" s="78"/>
      <c r="I24" s="78"/>
      <c r="J24" s="78"/>
      <c r="K24" s="78"/>
      <c r="L24" s="79">
        <v>83</v>
      </c>
    </row>
    <row r="25" spans="1:12" s="5" customFormat="1" ht="15.75" x14ac:dyDescent="0.25">
      <c r="A25" s="47" t="s">
        <v>84</v>
      </c>
      <c r="B25" s="75">
        <f>B26</f>
        <v>1323</v>
      </c>
      <c r="C25" s="75">
        <f t="shared" si="4"/>
        <v>1323</v>
      </c>
      <c r="D25" s="75">
        <f>D26</f>
        <v>1323</v>
      </c>
      <c r="E25" s="75">
        <f t="shared" ref="E25:I25" si="14">E26</f>
        <v>0</v>
      </c>
      <c r="F25" s="75">
        <f t="shared" si="14"/>
        <v>0</v>
      </c>
      <c r="G25" s="75">
        <f t="shared" si="14"/>
        <v>0</v>
      </c>
      <c r="H25" s="75">
        <f t="shared" si="14"/>
        <v>0</v>
      </c>
      <c r="I25" s="75">
        <f t="shared" si="14"/>
        <v>0</v>
      </c>
      <c r="J25" s="75">
        <f t="shared" ref="J25" si="15">J26</f>
        <v>0</v>
      </c>
      <c r="K25" s="75">
        <f t="shared" ref="K25:L25" si="16">K26</f>
        <v>0</v>
      </c>
      <c r="L25" s="77">
        <f t="shared" si="16"/>
        <v>0</v>
      </c>
    </row>
    <row r="26" spans="1:12" s="6" customFormat="1" ht="60" x14ac:dyDescent="0.25">
      <c r="A26" s="48" t="s">
        <v>90</v>
      </c>
      <c r="B26" s="78">
        <f>SUM(D26:K26)</f>
        <v>1323</v>
      </c>
      <c r="C26" s="75">
        <f t="shared" si="4"/>
        <v>1323</v>
      </c>
      <c r="D26" s="78">
        <v>1323</v>
      </c>
      <c r="E26" s="78"/>
      <c r="F26" s="78"/>
      <c r="G26" s="78"/>
      <c r="H26" s="78"/>
      <c r="I26" s="78"/>
      <c r="J26" s="78"/>
      <c r="K26" s="78"/>
      <c r="L26" s="79"/>
    </row>
    <row r="27" spans="1:12" s="6" customFormat="1" ht="30" x14ac:dyDescent="0.25">
      <c r="A27" s="105" t="s">
        <v>65</v>
      </c>
      <c r="B27" s="78">
        <f>SUM(D27:K27)</f>
        <v>0</v>
      </c>
      <c r="C27" s="75">
        <f t="shared" si="4"/>
        <v>0</v>
      </c>
      <c r="D27" s="78">
        <v>0</v>
      </c>
      <c r="E27" s="78"/>
      <c r="F27" s="78"/>
      <c r="G27" s="78"/>
      <c r="H27" s="78"/>
      <c r="I27" s="78"/>
      <c r="J27" s="78"/>
      <c r="K27" s="78"/>
      <c r="L27" s="79"/>
    </row>
    <row r="28" spans="1:12" s="4" customFormat="1" ht="14.25" x14ac:dyDescent="0.25">
      <c r="A28" s="44" t="s">
        <v>25</v>
      </c>
      <c r="B28" s="73">
        <f>B29+B30</f>
        <v>61</v>
      </c>
      <c r="C28" s="73">
        <f t="shared" si="4"/>
        <v>0</v>
      </c>
      <c r="D28" s="73">
        <f>D29+D30</f>
        <v>0</v>
      </c>
      <c r="E28" s="73">
        <f t="shared" ref="E28:J28" si="17">E29+E30</f>
        <v>0</v>
      </c>
      <c r="F28" s="73">
        <f t="shared" si="17"/>
        <v>0</v>
      </c>
      <c r="G28" s="73">
        <f t="shared" si="17"/>
        <v>0</v>
      </c>
      <c r="H28" s="73">
        <f t="shared" si="17"/>
        <v>0</v>
      </c>
      <c r="I28" s="73">
        <f t="shared" si="17"/>
        <v>0</v>
      </c>
      <c r="J28" s="73">
        <f t="shared" si="17"/>
        <v>0</v>
      </c>
      <c r="K28" s="73">
        <f t="shared" ref="K28:L28" si="18">K29+K30</f>
        <v>0</v>
      </c>
      <c r="L28" s="74">
        <f t="shared" si="18"/>
        <v>61</v>
      </c>
    </row>
    <row r="29" spans="1:12" s="5" customFormat="1" x14ac:dyDescent="0.25">
      <c r="A29" s="43" t="s">
        <v>26</v>
      </c>
      <c r="B29" s="78">
        <f>SUM(D29:K29)</f>
        <v>0</v>
      </c>
      <c r="C29" s="75">
        <f t="shared" si="4"/>
        <v>0</v>
      </c>
      <c r="D29" s="75"/>
      <c r="E29" s="75"/>
      <c r="F29" s="75"/>
      <c r="G29" s="75"/>
      <c r="H29" s="75"/>
      <c r="I29" s="75"/>
      <c r="J29" s="75"/>
      <c r="K29" s="75"/>
      <c r="L29" s="77"/>
    </row>
    <row r="30" spans="1:12" s="5" customFormat="1" x14ac:dyDescent="0.25">
      <c r="A30" s="43" t="s">
        <v>27</v>
      </c>
      <c r="B30" s="75">
        <f>B31</f>
        <v>61</v>
      </c>
      <c r="C30" s="75">
        <f t="shared" si="4"/>
        <v>0</v>
      </c>
      <c r="D30" s="75">
        <f t="shared" ref="D30:J30" si="19">D31</f>
        <v>0</v>
      </c>
      <c r="E30" s="75">
        <f t="shared" si="19"/>
        <v>0</v>
      </c>
      <c r="F30" s="75">
        <f t="shared" si="19"/>
        <v>0</v>
      </c>
      <c r="G30" s="75">
        <f t="shared" si="19"/>
        <v>0</v>
      </c>
      <c r="H30" s="75">
        <f t="shared" si="19"/>
        <v>0</v>
      </c>
      <c r="I30" s="75">
        <f t="shared" si="19"/>
        <v>0</v>
      </c>
      <c r="J30" s="75">
        <f t="shared" si="19"/>
        <v>0</v>
      </c>
      <c r="K30" s="75">
        <f t="shared" ref="K30:L30" si="20">K31</f>
        <v>0</v>
      </c>
      <c r="L30" s="77">
        <f t="shared" si="20"/>
        <v>61</v>
      </c>
    </row>
    <row r="31" spans="1:12" s="5" customFormat="1" ht="15.75" x14ac:dyDescent="0.25">
      <c r="A31" s="47" t="s">
        <v>28</v>
      </c>
      <c r="B31" s="75">
        <f>SUM(D31:L31)</f>
        <v>61</v>
      </c>
      <c r="C31" s="75">
        <f t="shared" si="4"/>
        <v>0</v>
      </c>
      <c r="D31" s="75">
        <v>0</v>
      </c>
      <c r="E31" s="75"/>
      <c r="F31" s="75"/>
      <c r="G31" s="75"/>
      <c r="H31" s="75"/>
      <c r="I31" s="75"/>
      <c r="J31" s="75"/>
      <c r="K31" s="75"/>
      <c r="L31" s="77">
        <v>61</v>
      </c>
    </row>
    <row r="32" spans="1:12" s="98" customFormat="1" ht="28.5" x14ac:dyDescent="0.25">
      <c r="A32" s="42" t="s">
        <v>29</v>
      </c>
      <c r="B32" s="95">
        <f>B33+B34</f>
        <v>115</v>
      </c>
      <c r="C32" s="96">
        <f t="shared" si="4"/>
        <v>0</v>
      </c>
      <c r="D32" s="96">
        <f t="shared" ref="D32:J32" si="21">D33+D34</f>
        <v>0</v>
      </c>
      <c r="E32" s="96">
        <f t="shared" si="21"/>
        <v>0</v>
      </c>
      <c r="F32" s="96">
        <f t="shared" si="21"/>
        <v>0</v>
      </c>
      <c r="G32" s="96">
        <f t="shared" si="21"/>
        <v>0</v>
      </c>
      <c r="H32" s="96">
        <f t="shared" si="21"/>
        <v>0</v>
      </c>
      <c r="I32" s="96">
        <f t="shared" si="21"/>
        <v>0</v>
      </c>
      <c r="J32" s="96">
        <f t="shared" si="21"/>
        <v>0</v>
      </c>
      <c r="K32" s="96">
        <f t="shared" ref="K32" si="22">K33+K34</f>
        <v>0</v>
      </c>
      <c r="L32" s="97">
        <f>L33+L34</f>
        <v>115</v>
      </c>
    </row>
    <row r="33" spans="1:12" s="5" customFormat="1" x14ac:dyDescent="0.25">
      <c r="A33" s="43" t="s">
        <v>30</v>
      </c>
      <c r="B33" s="75"/>
      <c r="C33" s="75">
        <f t="shared" si="4"/>
        <v>0</v>
      </c>
      <c r="D33" s="75"/>
      <c r="E33" s="75"/>
      <c r="F33" s="75"/>
      <c r="G33" s="75"/>
      <c r="H33" s="75"/>
      <c r="I33" s="75"/>
      <c r="J33" s="75"/>
      <c r="K33" s="75"/>
      <c r="L33" s="77"/>
    </row>
    <row r="34" spans="1:12" s="5" customFormat="1" x14ac:dyDescent="0.25">
      <c r="A34" s="43" t="s">
        <v>31</v>
      </c>
      <c r="B34" s="75">
        <f>SUM(B35:B36)</f>
        <v>115</v>
      </c>
      <c r="C34" s="75">
        <f t="shared" si="4"/>
        <v>0</v>
      </c>
      <c r="D34" s="75">
        <f t="shared" ref="D34:E34" si="23">D35</f>
        <v>0</v>
      </c>
      <c r="E34" s="75">
        <f t="shared" si="23"/>
        <v>0</v>
      </c>
      <c r="F34" s="75">
        <f t="shared" ref="F34:K34" si="24">SUM(F35:F36)</f>
        <v>0</v>
      </c>
      <c r="G34" s="75">
        <f t="shared" si="24"/>
        <v>0</v>
      </c>
      <c r="H34" s="75">
        <f t="shared" si="24"/>
        <v>0</v>
      </c>
      <c r="I34" s="75">
        <f t="shared" si="24"/>
        <v>0</v>
      </c>
      <c r="J34" s="75">
        <f t="shared" si="24"/>
        <v>0</v>
      </c>
      <c r="K34" s="75">
        <f t="shared" si="24"/>
        <v>0</v>
      </c>
      <c r="L34" s="77">
        <f>SUM(L35:L36)</f>
        <v>115</v>
      </c>
    </row>
    <row r="35" spans="1:12" s="5" customFormat="1" ht="31.5" x14ac:dyDescent="0.25">
      <c r="A35" s="49" t="s">
        <v>32</v>
      </c>
      <c r="B35" s="75">
        <f>SUM(D35:L35)</f>
        <v>100</v>
      </c>
      <c r="C35" s="75">
        <f t="shared" si="4"/>
        <v>0</v>
      </c>
      <c r="D35" s="75"/>
      <c r="E35" s="75"/>
      <c r="F35" s="75">
        <v>0</v>
      </c>
      <c r="G35" s="75"/>
      <c r="H35" s="75"/>
      <c r="I35" s="75"/>
      <c r="J35" s="75"/>
      <c r="K35" s="75"/>
      <c r="L35" s="77">
        <v>100</v>
      </c>
    </row>
    <row r="36" spans="1:12" s="5" customFormat="1" ht="31.5" x14ac:dyDescent="0.25">
      <c r="A36" s="49" t="s">
        <v>79</v>
      </c>
      <c r="B36" s="75">
        <f>SUM(D36:L36)</f>
        <v>15</v>
      </c>
      <c r="C36" s="75">
        <f t="shared" si="4"/>
        <v>0</v>
      </c>
      <c r="D36" s="75"/>
      <c r="E36" s="75"/>
      <c r="F36" s="75">
        <v>0</v>
      </c>
      <c r="G36" s="75"/>
      <c r="H36" s="75"/>
      <c r="I36" s="75"/>
      <c r="J36" s="75"/>
      <c r="K36" s="75"/>
      <c r="L36" s="77">
        <v>15</v>
      </c>
    </row>
    <row r="37" spans="1:12" s="4" customFormat="1" ht="14.25" x14ac:dyDescent="0.25">
      <c r="A37" s="44" t="s">
        <v>33</v>
      </c>
      <c r="B37" s="73">
        <f>B38+B39</f>
        <v>230</v>
      </c>
      <c r="C37" s="73">
        <f t="shared" si="4"/>
        <v>163</v>
      </c>
      <c r="D37" s="73">
        <f t="shared" ref="D37:J37" si="25">D38+D39</f>
        <v>0</v>
      </c>
      <c r="E37" s="73">
        <f t="shared" si="25"/>
        <v>0</v>
      </c>
      <c r="F37" s="73">
        <f>F38+F39</f>
        <v>163</v>
      </c>
      <c r="G37" s="73">
        <f t="shared" si="25"/>
        <v>0</v>
      </c>
      <c r="H37" s="73">
        <f t="shared" si="25"/>
        <v>0</v>
      </c>
      <c r="I37" s="73">
        <f t="shared" si="25"/>
        <v>0</v>
      </c>
      <c r="J37" s="73">
        <f t="shared" si="25"/>
        <v>0</v>
      </c>
      <c r="K37" s="73">
        <f t="shared" ref="K37" si="26">K38+K39</f>
        <v>0</v>
      </c>
      <c r="L37" s="74">
        <f>L38+L39</f>
        <v>67</v>
      </c>
    </row>
    <row r="38" spans="1:12" s="5" customFormat="1" x14ac:dyDescent="0.25">
      <c r="A38" s="43" t="s">
        <v>34</v>
      </c>
      <c r="B38" s="75"/>
      <c r="C38" s="75">
        <f t="shared" si="4"/>
        <v>0</v>
      </c>
      <c r="D38" s="75"/>
      <c r="E38" s="75"/>
      <c r="F38" s="75"/>
      <c r="G38" s="75"/>
      <c r="H38" s="75"/>
      <c r="I38" s="75"/>
      <c r="J38" s="75"/>
      <c r="K38" s="75"/>
      <c r="L38" s="77"/>
    </row>
    <row r="39" spans="1:12" s="5" customFormat="1" x14ac:dyDescent="0.25">
      <c r="A39" s="43" t="s">
        <v>35</v>
      </c>
      <c r="B39" s="75">
        <f>B40+B43</f>
        <v>230</v>
      </c>
      <c r="C39" s="75">
        <f t="shared" si="4"/>
        <v>163</v>
      </c>
      <c r="D39" s="75">
        <f t="shared" ref="D39:J39" si="27">D40+D43</f>
        <v>0</v>
      </c>
      <c r="E39" s="75">
        <f t="shared" si="27"/>
        <v>0</v>
      </c>
      <c r="F39" s="75">
        <f>F40+F43</f>
        <v>163</v>
      </c>
      <c r="G39" s="75">
        <f t="shared" si="27"/>
        <v>0</v>
      </c>
      <c r="H39" s="75">
        <f t="shared" si="27"/>
        <v>0</v>
      </c>
      <c r="I39" s="75">
        <f t="shared" si="27"/>
        <v>0</v>
      </c>
      <c r="J39" s="75">
        <f t="shared" si="27"/>
        <v>0</v>
      </c>
      <c r="K39" s="75">
        <f t="shared" ref="K39:L39" si="28">K40+K43</f>
        <v>0</v>
      </c>
      <c r="L39" s="77">
        <f t="shared" si="28"/>
        <v>67</v>
      </c>
    </row>
    <row r="40" spans="1:12" s="5" customFormat="1" x14ac:dyDescent="0.25">
      <c r="A40" s="43" t="s">
        <v>85</v>
      </c>
      <c r="B40" s="75">
        <f>B41</f>
        <v>67</v>
      </c>
      <c r="C40" s="75">
        <f t="shared" si="4"/>
        <v>0</v>
      </c>
      <c r="D40" s="75">
        <f t="shared" ref="D40:E40" si="29">D41</f>
        <v>0</v>
      </c>
      <c r="E40" s="75">
        <f t="shared" si="29"/>
        <v>0</v>
      </c>
      <c r="F40" s="75">
        <f>F41</f>
        <v>0</v>
      </c>
      <c r="G40" s="75">
        <f t="shared" ref="G40:J40" si="30">G41</f>
        <v>0</v>
      </c>
      <c r="H40" s="75">
        <f t="shared" si="30"/>
        <v>0</v>
      </c>
      <c r="I40" s="75">
        <f t="shared" si="30"/>
        <v>0</v>
      </c>
      <c r="J40" s="75">
        <f t="shared" si="30"/>
        <v>0</v>
      </c>
      <c r="K40" s="75">
        <f t="shared" ref="K40" si="31">K41</f>
        <v>0</v>
      </c>
      <c r="L40" s="77">
        <f>L41</f>
        <v>67</v>
      </c>
    </row>
    <row r="41" spans="1:12" s="6" customFormat="1" ht="63" x14ac:dyDescent="0.25">
      <c r="A41" s="50" t="s">
        <v>36</v>
      </c>
      <c r="B41" s="78">
        <f>SUM(E41:L41)</f>
        <v>67</v>
      </c>
      <c r="C41" s="75">
        <f t="shared" si="4"/>
        <v>0</v>
      </c>
      <c r="D41" s="78">
        <v>0</v>
      </c>
      <c r="E41" s="78"/>
      <c r="F41" s="78">
        <v>0</v>
      </c>
      <c r="G41" s="78"/>
      <c r="H41" s="78"/>
      <c r="I41" s="78"/>
      <c r="J41" s="78"/>
      <c r="K41" s="78"/>
      <c r="L41" s="79">
        <v>67</v>
      </c>
    </row>
    <row r="42" spans="1:12" s="6" customFormat="1" ht="30" x14ac:dyDescent="0.25">
      <c r="A42" s="105" t="s">
        <v>65</v>
      </c>
      <c r="B42" s="78">
        <f>SUM(D42:K42)</f>
        <v>51.6</v>
      </c>
      <c r="C42" s="75">
        <f t="shared" si="4"/>
        <v>51.6</v>
      </c>
      <c r="D42" s="78">
        <v>0</v>
      </c>
      <c r="E42" s="78"/>
      <c r="F42" s="78">
        <v>51.6</v>
      </c>
      <c r="G42" s="78"/>
      <c r="H42" s="78"/>
      <c r="I42" s="78"/>
      <c r="J42" s="78"/>
      <c r="K42" s="78"/>
      <c r="L42" s="79"/>
    </row>
    <row r="43" spans="1:12" s="5" customFormat="1" x14ac:dyDescent="0.25">
      <c r="A43" s="106" t="s">
        <v>84</v>
      </c>
      <c r="B43" s="75">
        <f>B44</f>
        <v>163</v>
      </c>
      <c r="C43" s="75">
        <f t="shared" si="4"/>
        <v>163</v>
      </c>
      <c r="D43" s="75">
        <f t="shared" ref="D43:F43" si="32">D44</f>
        <v>0</v>
      </c>
      <c r="E43" s="75">
        <f t="shared" si="32"/>
        <v>0</v>
      </c>
      <c r="F43" s="75">
        <f t="shared" si="32"/>
        <v>163</v>
      </c>
      <c r="G43" s="75">
        <f t="shared" ref="G43:K43" si="33">G44</f>
        <v>0</v>
      </c>
      <c r="H43" s="75">
        <f t="shared" si="33"/>
        <v>0</v>
      </c>
      <c r="I43" s="75">
        <f t="shared" si="33"/>
        <v>0</v>
      </c>
      <c r="J43" s="75">
        <f t="shared" si="33"/>
        <v>0</v>
      </c>
      <c r="K43" s="75">
        <f t="shared" si="33"/>
        <v>0</v>
      </c>
      <c r="L43" s="77"/>
    </row>
    <row r="44" spans="1:12" s="6" customFormat="1" ht="75" x14ac:dyDescent="0.25">
      <c r="A44" s="51" t="s">
        <v>37</v>
      </c>
      <c r="B44" s="78">
        <f>SUM(D44:L44)</f>
        <v>163</v>
      </c>
      <c r="C44" s="75">
        <f t="shared" si="4"/>
        <v>163</v>
      </c>
      <c r="D44" s="78">
        <v>0</v>
      </c>
      <c r="E44" s="78"/>
      <c r="F44" s="78">
        <v>163</v>
      </c>
      <c r="G44" s="78"/>
      <c r="H44" s="78"/>
      <c r="I44" s="78"/>
      <c r="J44" s="78"/>
      <c r="K44" s="78"/>
      <c r="L44" s="79"/>
    </row>
    <row r="45" spans="1:12" s="4" customFormat="1" ht="14.25" x14ac:dyDescent="0.25">
      <c r="A45" s="44" t="s">
        <v>38</v>
      </c>
      <c r="B45" s="73">
        <f>B46+B47</f>
        <v>206</v>
      </c>
      <c r="C45" s="73">
        <f t="shared" si="4"/>
        <v>50</v>
      </c>
      <c r="D45" s="73">
        <f t="shared" ref="D45:J45" si="34">D46+D47</f>
        <v>0</v>
      </c>
      <c r="E45" s="73">
        <f t="shared" si="34"/>
        <v>0</v>
      </c>
      <c r="F45" s="73">
        <f>F46+F47</f>
        <v>50</v>
      </c>
      <c r="G45" s="73">
        <f t="shared" si="34"/>
        <v>0</v>
      </c>
      <c r="H45" s="73">
        <f t="shared" si="34"/>
        <v>0</v>
      </c>
      <c r="I45" s="73"/>
      <c r="J45" s="73">
        <f t="shared" si="34"/>
        <v>0</v>
      </c>
      <c r="K45" s="73">
        <f t="shared" ref="K45" si="35">K46+K47</f>
        <v>0</v>
      </c>
      <c r="L45" s="74">
        <f>L46+L47</f>
        <v>156</v>
      </c>
    </row>
    <row r="46" spans="1:12" s="5" customFormat="1" x14ac:dyDescent="0.25">
      <c r="A46" s="43" t="s">
        <v>39</v>
      </c>
      <c r="B46" s="75"/>
      <c r="C46" s="75">
        <f t="shared" si="4"/>
        <v>0</v>
      </c>
      <c r="D46" s="75"/>
      <c r="E46" s="75"/>
      <c r="F46" s="75"/>
      <c r="G46" s="75"/>
      <c r="H46" s="75"/>
      <c r="I46" s="75"/>
      <c r="J46" s="75"/>
      <c r="K46" s="75"/>
      <c r="L46" s="77"/>
    </row>
    <row r="47" spans="1:12" s="5" customFormat="1" x14ac:dyDescent="0.25">
      <c r="A47" s="43" t="s">
        <v>40</v>
      </c>
      <c r="B47" s="75">
        <f>SUM(B48:B49)</f>
        <v>206</v>
      </c>
      <c r="C47" s="75">
        <f t="shared" si="4"/>
        <v>50</v>
      </c>
      <c r="D47" s="75">
        <f t="shared" ref="D47:J47" si="36">SUM(D48:D49)</f>
        <v>0</v>
      </c>
      <c r="E47" s="75">
        <f t="shared" si="36"/>
        <v>0</v>
      </c>
      <c r="F47" s="75">
        <f>SUM(F48:F49)</f>
        <v>50</v>
      </c>
      <c r="G47" s="75">
        <f t="shared" si="36"/>
        <v>0</v>
      </c>
      <c r="H47" s="75">
        <f t="shared" si="36"/>
        <v>0</v>
      </c>
      <c r="I47" s="75">
        <f t="shared" si="36"/>
        <v>0</v>
      </c>
      <c r="J47" s="75">
        <f t="shared" si="36"/>
        <v>0</v>
      </c>
      <c r="K47" s="75"/>
      <c r="L47" s="77">
        <f t="shared" ref="L47" si="37">SUM(L48:L49)</f>
        <v>156</v>
      </c>
    </row>
    <row r="48" spans="1:12" s="5" customFormat="1" ht="30" x14ac:dyDescent="0.25">
      <c r="A48" s="52" t="s">
        <v>91</v>
      </c>
      <c r="B48" s="75">
        <f>SUM(D48:L48)</f>
        <v>156</v>
      </c>
      <c r="C48" s="75">
        <f t="shared" si="4"/>
        <v>0</v>
      </c>
      <c r="D48" s="75"/>
      <c r="E48" s="75"/>
      <c r="F48" s="75">
        <v>0</v>
      </c>
      <c r="G48" s="75"/>
      <c r="H48" s="75"/>
      <c r="I48" s="75"/>
      <c r="J48" s="75"/>
      <c r="K48" s="75"/>
      <c r="L48" s="77">
        <v>156</v>
      </c>
    </row>
    <row r="49" spans="1:12" s="5" customFormat="1" ht="45" x14ac:dyDescent="0.25">
      <c r="A49" s="52" t="s">
        <v>41</v>
      </c>
      <c r="B49" s="75">
        <f>SUM(D49:L49)</f>
        <v>50</v>
      </c>
      <c r="C49" s="75">
        <f t="shared" si="4"/>
        <v>50</v>
      </c>
      <c r="D49" s="75"/>
      <c r="E49" s="75"/>
      <c r="F49" s="75">
        <v>50</v>
      </c>
      <c r="G49" s="75"/>
      <c r="H49" s="75"/>
      <c r="I49" s="75"/>
      <c r="J49" s="75"/>
      <c r="K49" s="75"/>
      <c r="L49" s="77"/>
    </row>
    <row r="50" spans="1:12" s="4" customFormat="1" ht="14.25" x14ac:dyDescent="0.25">
      <c r="A50" s="44" t="s">
        <v>42</v>
      </c>
      <c r="B50" s="73">
        <f>B51+B52</f>
        <v>52</v>
      </c>
      <c r="C50" s="73">
        <f t="shared" si="4"/>
        <v>0</v>
      </c>
      <c r="D50" s="73">
        <f t="shared" ref="D50:J50" si="38">D51+D52</f>
        <v>0</v>
      </c>
      <c r="E50" s="73">
        <f t="shared" si="38"/>
        <v>0</v>
      </c>
      <c r="F50" s="73">
        <f t="shared" si="38"/>
        <v>0</v>
      </c>
      <c r="G50" s="73">
        <f t="shared" si="38"/>
        <v>0</v>
      </c>
      <c r="H50" s="73">
        <f t="shared" si="38"/>
        <v>0</v>
      </c>
      <c r="I50" s="73">
        <f t="shared" si="38"/>
        <v>0</v>
      </c>
      <c r="J50" s="73">
        <f t="shared" si="38"/>
        <v>0</v>
      </c>
      <c r="K50" s="73">
        <f t="shared" ref="K50:L50" si="39">K51+K52</f>
        <v>0</v>
      </c>
      <c r="L50" s="74">
        <f t="shared" si="39"/>
        <v>52</v>
      </c>
    </row>
    <row r="51" spans="1:12" s="5" customFormat="1" x14ac:dyDescent="0.25">
      <c r="A51" s="43" t="s">
        <v>43</v>
      </c>
      <c r="B51" s="75"/>
      <c r="C51" s="75">
        <f t="shared" si="4"/>
        <v>0</v>
      </c>
      <c r="D51" s="75"/>
      <c r="E51" s="75"/>
      <c r="F51" s="75"/>
      <c r="G51" s="75"/>
      <c r="H51" s="75"/>
      <c r="I51" s="75"/>
      <c r="J51" s="75"/>
      <c r="K51" s="75"/>
      <c r="L51" s="77"/>
    </row>
    <row r="52" spans="1:12" s="5" customFormat="1" x14ac:dyDescent="0.25">
      <c r="A52" s="43" t="s">
        <v>44</v>
      </c>
      <c r="B52" s="75">
        <f>SUM(B53)</f>
        <v>52</v>
      </c>
      <c r="C52" s="75">
        <f t="shared" si="4"/>
        <v>0</v>
      </c>
      <c r="D52" s="75"/>
      <c r="E52" s="75"/>
      <c r="F52" s="75"/>
      <c r="G52" s="75"/>
      <c r="H52" s="75"/>
      <c r="I52" s="75"/>
      <c r="J52" s="75"/>
      <c r="K52" s="75">
        <f t="shared" ref="K52" si="40">K53</f>
        <v>0</v>
      </c>
      <c r="L52" s="77">
        <f>L53</f>
        <v>52</v>
      </c>
    </row>
    <row r="53" spans="1:12" s="5" customFormat="1" ht="75" x14ac:dyDescent="0.25">
      <c r="A53" s="52" t="s">
        <v>80</v>
      </c>
      <c r="B53" s="75">
        <f>SUM(D53:L53)</f>
        <v>52</v>
      </c>
      <c r="C53" s="75">
        <f t="shared" si="4"/>
        <v>0</v>
      </c>
      <c r="D53" s="75"/>
      <c r="E53" s="75"/>
      <c r="F53" s="75"/>
      <c r="G53" s="75"/>
      <c r="H53" s="75"/>
      <c r="I53" s="75"/>
      <c r="J53" s="75"/>
      <c r="K53" s="75">
        <v>0</v>
      </c>
      <c r="L53" s="77">
        <v>52</v>
      </c>
    </row>
    <row r="54" spans="1:12" s="4" customFormat="1" ht="14.25" x14ac:dyDescent="0.25">
      <c r="A54" s="44" t="s">
        <v>45</v>
      </c>
      <c r="B54" s="73">
        <f>B55+B56</f>
        <v>78</v>
      </c>
      <c r="C54" s="73">
        <f t="shared" si="4"/>
        <v>0</v>
      </c>
      <c r="D54" s="73">
        <f t="shared" ref="D54:K54" si="41">D55+D56</f>
        <v>0</v>
      </c>
      <c r="E54" s="73">
        <f t="shared" si="41"/>
        <v>0</v>
      </c>
      <c r="F54" s="73">
        <f t="shared" si="41"/>
        <v>0</v>
      </c>
      <c r="G54" s="73">
        <f t="shared" si="41"/>
        <v>0</v>
      </c>
      <c r="H54" s="73">
        <f t="shared" si="41"/>
        <v>0</v>
      </c>
      <c r="I54" s="73">
        <f t="shared" si="41"/>
        <v>0</v>
      </c>
      <c r="J54" s="73">
        <f t="shared" si="41"/>
        <v>0</v>
      </c>
      <c r="K54" s="73">
        <f t="shared" si="41"/>
        <v>0</v>
      </c>
      <c r="L54" s="74">
        <f>L55+L56</f>
        <v>78</v>
      </c>
    </row>
    <row r="55" spans="1:12" s="5" customFormat="1" x14ac:dyDescent="0.25">
      <c r="A55" s="43" t="s">
        <v>46</v>
      </c>
      <c r="B55" s="75">
        <v>0</v>
      </c>
      <c r="C55" s="75">
        <f t="shared" si="4"/>
        <v>0</v>
      </c>
      <c r="D55" s="75"/>
      <c r="E55" s="75"/>
      <c r="F55" s="75"/>
      <c r="G55" s="75"/>
      <c r="H55" s="75"/>
      <c r="I55" s="75"/>
      <c r="J55" s="75"/>
      <c r="K55" s="75"/>
      <c r="L55" s="77"/>
    </row>
    <row r="56" spans="1:12" s="5" customFormat="1" x14ac:dyDescent="0.25">
      <c r="A56" s="43" t="s">
        <v>47</v>
      </c>
      <c r="B56" s="75">
        <f>SUM(B57:B58)</f>
        <v>78</v>
      </c>
      <c r="C56" s="75">
        <f t="shared" si="4"/>
        <v>0</v>
      </c>
      <c r="D56" s="75">
        <f t="shared" ref="D56:J56" si="42">SUM(D57:D58)</f>
        <v>0</v>
      </c>
      <c r="E56" s="75">
        <f t="shared" si="42"/>
        <v>0</v>
      </c>
      <c r="F56" s="75">
        <f t="shared" si="42"/>
        <v>0</v>
      </c>
      <c r="G56" s="75">
        <f t="shared" si="42"/>
        <v>0</v>
      </c>
      <c r="H56" s="75">
        <f t="shared" si="42"/>
        <v>0</v>
      </c>
      <c r="I56" s="75">
        <f t="shared" si="42"/>
        <v>0</v>
      </c>
      <c r="J56" s="75">
        <f t="shared" si="42"/>
        <v>0</v>
      </c>
      <c r="K56" s="75">
        <f t="shared" ref="K56" si="43">SUM(K57:K58)</f>
        <v>0</v>
      </c>
      <c r="L56" s="77">
        <f>SUM(L57:L58)</f>
        <v>78</v>
      </c>
    </row>
    <row r="57" spans="1:12" s="5" customFormat="1" ht="63" x14ac:dyDescent="0.25">
      <c r="A57" s="49" t="s">
        <v>81</v>
      </c>
      <c r="B57" s="75">
        <f>SUM(D57:L57)</f>
        <v>46</v>
      </c>
      <c r="C57" s="75">
        <f t="shared" si="4"/>
        <v>0</v>
      </c>
      <c r="D57" s="75"/>
      <c r="E57" s="75"/>
      <c r="F57" s="75">
        <v>0</v>
      </c>
      <c r="G57" s="75"/>
      <c r="H57" s="75"/>
      <c r="I57" s="75"/>
      <c r="J57" s="75"/>
      <c r="K57" s="75">
        <v>0</v>
      </c>
      <c r="L57" s="77">
        <v>46</v>
      </c>
    </row>
    <row r="58" spans="1:12" s="5" customFormat="1" ht="31.5" x14ac:dyDescent="0.25">
      <c r="A58" s="49" t="s">
        <v>79</v>
      </c>
      <c r="B58" s="75">
        <f>SUM(D58:L58)</f>
        <v>32</v>
      </c>
      <c r="C58" s="75">
        <f t="shared" si="4"/>
        <v>0</v>
      </c>
      <c r="D58" s="75"/>
      <c r="E58" s="75"/>
      <c r="F58" s="75">
        <v>0</v>
      </c>
      <c r="G58" s="75"/>
      <c r="H58" s="75"/>
      <c r="I58" s="75"/>
      <c r="J58" s="75"/>
      <c r="K58" s="75">
        <v>0</v>
      </c>
      <c r="L58" s="77">
        <v>32</v>
      </c>
    </row>
    <row r="59" spans="1:12" s="4" customFormat="1" ht="14.25" x14ac:dyDescent="0.25">
      <c r="A59" s="44" t="s">
        <v>48</v>
      </c>
      <c r="B59" s="73">
        <f>B60+B61</f>
        <v>298</v>
      </c>
      <c r="C59" s="73">
        <f t="shared" si="4"/>
        <v>151</v>
      </c>
      <c r="D59" s="73">
        <f t="shared" ref="D59:J59" si="44">D60+D61</f>
        <v>0</v>
      </c>
      <c r="E59" s="73">
        <f t="shared" si="44"/>
        <v>0</v>
      </c>
      <c r="F59" s="73">
        <f t="shared" si="44"/>
        <v>151</v>
      </c>
      <c r="G59" s="73">
        <f t="shared" si="44"/>
        <v>0</v>
      </c>
      <c r="H59" s="73">
        <f t="shared" si="44"/>
        <v>0</v>
      </c>
      <c r="I59" s="73"/>
      <c r="J59" s="73">
        <f t="shared" si="44"/>
        <v>0</v>
      </c>
      <c r="K59" s="73">
        <f t="shared" ref="K59" si="45">K60+K61</f>
        <v>0</v>
      </c>
      <c r="L59" s="74">
        <f>L60+L61</f>
        <v>147</v>
      </c>
    </row>
    <row r="60" spans="1:12" s="5" customFormat="1" x14ac:dyDescent="0.25">
      <c r="A60" s="43" t="s">
        <v>49</v>
      </c>
      <c r="B60" s="75"/>
      <c r="C60" s="75">
        <f t="shared" si="4"/>
        <v>0</v>
      </c>
      <c r="D60" s="75"/>
      <c r="E60" s="75"/>
      <c r="F60" s="75"/>
      <c r="G60" s="75"/>
      <c r="H60" s="75"/>
      <c r="I60" s="75"/>
      <c r="J60" s="75"/>
      <c r="K60" s="75"/>
      <c r="L60" s="77"/>
    </row>
    <row r="61" spans="1:12" s="5" customFormat="1" x14ac:dyDescent="0.25">
      <c r="A61" s="43" t="s">
        <v>50</v>
      </c>
      <c r="B61" s="75">
        <f>B62+B64</f>
        <v>298</v>
      </c>
      <c r="C61" s="75">
        <f t="shared" si="4"/>
        <v>151</v>
      </c>
      <c r="D61" s="75">
        <f t="shared" ref="D61:F61" si="46">D62+D64</f>
        <v>0</v>
      </c>
      <c r="E61" s="75">
        <f t="shared" si="46"/>
        <v>0</v>
      </c>
      <c r="F61" s="75">
        <f t="shared" si="46"/>
        <v>151</v>
      </c>
      <c r="G61" s="75">
        <f t="shared" ref="G61:J61" si="47">SUM(G63:G65)</f>
        <v>0</v>
      </c>
      <c r="H61" s="75">
        <f t="shared" si="47"/>
        <v>0</v>
      </c>
      <c r="I61" s="75"/>
      <c r="J61" s="75">
        <f t="shared" si="47"/>
        <v>0</v>
      </c>
      <c r="K61" s="75">
        <f t="shared" ref="K61" si="48">SUM(K63:K65)</f>
        <v>0</v>
      </c>
      <c r="L61" s="77">
        <f>SUM(L63:L65)</f>
        <v>147</v>
      </c>
    </row>
    <row r="62" spans="1:12" s="5" customFormat="1" x14ac:dyDescent="0.25">
      <c r="A62" s="43" t="s">
        <v>85</v>
      </c>
      <c r="B62" s="75">
        <f>B63</f>
        <v>147</v>
      </c>
      <c r="C62" s="75">
        <f t="shared" si="4"/>
        <v>0</v>
      </c>
      <c r="D62" s="75">
        <f t="shared" ref="D62:F62" si="49">D63</f>
        <v>0</v>
      </c>
      <c r="E62" s="75">
        <f t="shared" si="49"/>
        <v>0</v>
      </c>
      <c r="F62" s="75">
        <f t="shared" si="49"/>
        <v>0</v>
      </c>
      <c r="G62" s="75">
        <f t="shared" ref="G62:J62" si="50">G63</f>
        <v>0</v>
      </c>
      <c r="H62" s="75">
        <f t="shared" si="50"/>
        <v>0</v>
      </c>
      <c r="I62" s="75">
        <f t="shared" si="50"/>
        <v>0</v>
      </c>
      <c r="J62" s="75">
        <f t="shared" si="50"/>
        <v>0</v>
      </c>
      <c r="K62" s="75">
        <f>K63</f>
        <v>0</v>
      </c>
      <c r="L62" s="77">
        <f t="shared" ref="L62" si="51">L63</f>
        <v>147</v>
      </c>
    </row>
    <row r="63" spans="1:12" s="5" customFormat="1" ht="94.5" x14ac:dyDescent="0.25">
      <c r="A63" s="49" t="s">
        <v>51</v>
      </c>
      <c r="B63" s="75">
        <f>SUM(D63:L63)</f>
        <v>147</v>
      </c>
      <c r="C63" s="75">
        <f t="shared" si="4"/>
        <v>0</v>
      </c>
      <c r="D63" s="75"/>
      <c r="E63" s="75"/>
      <c r="F63" s="75">
        <v>0</v>
      </c>
      <c r="G63" s="75"/>
      <c r="H63" s="75"/>
      <c r="I63" s="75"/>
      <c r="J63" s="75"/>
      <c r="K63" s="75"/>
      <c r="L63" s="77">
        <v>147</v>
      </c>
    </row>
    <row r="64" spans="1:12" s="5" customFormat="1" ht="15.75" x14ac:dyDescent="0.25">
      <c r="A64" s="49" t="s">
        <v>84</v>
      </c>
      <c r="B64" s="75">
        <f t="shared" ref="B64:E64" si="52">B65</f>
        <v>151</v>
      </c>
      <c r="C64" s="75">
        <f t="shared" si="4"/>
        <v>151</v>
      </c>
      <c r="D64" s="75">
        <f t="shared" si="52"/>
        <v>0</v>
      </c>
      <c r="E64" s="75">
        <f t="shared" si="52"/>
        <v>0</v>
      </c>
      <c r="F64" s="75">
        <f t="shared" ref="F64:K64" si="53">F65</f>
        <v>151</v>
      </c>
      <c r="G64" s="75">
        <f t="shared" si="53"/>
        <v>0</v>
      </c>
      <c r="H64" s="75">
        <f t="shared" si="53"/>
        <v>0</v>
      </c>
      <c r="I64" s="75">
        <f t="shared" si="53"/>
        <v>0</v>
      </c>
      <c r="J64" s="75">
        <f t="shared" si="53"/>
        <v>0</v>
      </c>
      <c r="K64" s="75">
        <f t="shared" si="53"/>
        <v>0</v>
      </c>
      <c r="L64" s="77"/>
    </row>
    <row r="65" spans="1:12" s="5" customFormat="1" ht="45" x14ac:dyDescent="0.25">
      <c r="A65" s="53" t="s">
        <v>92</v>
      </c>
      <c r="B65" s="75">
        <f>SUM(D65:K65)</f>
        <v>151</v>
      </c>
      <c r="C65" s="75">
        <f t="shared" si="4"/>
        <v>151</v>
      </c>
      <c r="D65" s="75">
        <v>0</v>
      </c>
      <c r="E65" s="75"/>
      <c r="F65" s="75">
        <v>151</v>
      </c>
      <c r="G65" s="75"/>
      <c r="H65" s="75"/>
      <c r="I65" s="75"/>
      <c r="J65" s="75"/>
      <c r="K65" s="75"/>
      <c r="L65" s="77"/>
    </row>
    <row r="66" spans="1:12" s="6" customFormat="1" ht="45" x14ac:dyDescent="0.25">
      <c r="A66" s="105" t="s">
        <v>24</v>
      </c>
      <c r="B66" s="78">
        <f>SUM(D66:K66)</f>
        <v>0</v>
      </c>
      <c r="C66" s="75">
        <f t="shared" si="4"/>
        <v>0</v>
      </c>
      <c r="D66" s="78">
        <v>0</v>
      </c>
      <c r="E66" s="78"/>
      <c r="F66" s="78"/>
      <c r="G66" s="78"/>
      <c r="H66" s="78"/>
      <c r="I66" s="78"/>
      <c r="J66" s="78"/>
      <c r="K66" s="78"/>
      <c r="L66" s="79"/>
    </row>
    <row r="67" spans="1:12" s="4" customFormat="1" ht="14.25" x14ac:dyDescent="0.25">
      <c r="A67" s="44" t="s">
        <v>52</v>
      </c>
      <c r="B67" s="73">
        <f>B68+B69</f>
        <v>24</v>
      </c>
      <c r="C67" s="73">
        <f t="shared" si="4"/>
        <v>0</v>
      </c>
      <c r="D67" s="73">
        <f t="shared" ref="D67:J67" si="54">D68+D69</f>
        <v>0</v>
      </c>
      <c r="E67" s="73">
        <f t="shared" si="54"/>
        <v>0</v>
      </c>
      <c r="F67" s="73">
        <f t="shared" si="54"/>
        <v>0</v>
      </c>
      <c r="G67" s="73">
        <f t="shared" si="54"/>
        <v>0</v>
      </c>
      <c r="H67" s="73">
        <f t="shared" si="54"/>
        <v>0</v>
      </c>
      <c r="I67" s="73">
        <f t="shared" si="54"/>
        <v>0</v>
      </c>
      <c r="J67" s="73">
        <f t="shared" si="54"/>
        <v>0</v>
      </c>
      <c r="K67" s="73">
        <f t="shared" ref="K67:L67" si="55">K68+K69</f>
        <v>0</v>
      </c>
      <c r="L67" s="74">
        <f t="shared" si="55"/>
        <v>24</v>
      </c>
    </row>
    <row r="68" spans="1:12" s="5" customFormat="1" x14ac:dyDescent="0.25">
      <c r="A68" s="43" t="s">
        <v>82</v>
      </c>
      <c r="B68" s="75"/>
      <c r="C68" s="75">
        <f t="shared" si="4"/>
        <v>0</v>
      </c>
      <c r="D68" s="75"/>
      <c r="E68" s="75"/>
      <c r="F68" s="75"/>
      <c r="G68" s="75"/>
      <c r="H68" s="75"/>
      <c r="I68" s="75"/>
      <c r="J68" s="75"/>
      <c r="K68" s="75"/>
      <c r="L68" s="77"/>
    </row>
    <row r="69" spans="1:12" s="5" customFormat="1" x14ac:dyDescent="0.25">
      <c r="A69" s="43" t="s">
        <v>83</v>
      </c>
      <c r="B69" s="75">
        <f>SUM(B70:B71)</f>
        <v>24</v>
      </c>
      <c r="C69" s="75">
        <f t="shared" si="4"/>
        <v>0</v>
      </c>
      <c r="D69" s="75">
        <f t="shared" ref="D69:I69" si="56">SUM(D70:D71)</f>
        <v>0</v>
      </c>
      <c r="E69" s="75">
        <f>SUM(E70:E71)</f>
        <v>0</v>
      </c>
      <c r="F69" s="75">
        <f t="shared" si="56"/>
        <v>0</v>
      </c>
      <c r="G69" s="75">
        <f t="shared" si="56"/>
        <v>0</v>
      </c>
      <c r="H69" s="75">
        <f t="shared" si="56"/>
        <v>0</v>
      </c>
      <c r="I69" s="75">
        <f t="shared" si="56"/>
        <v>0</v>
      </c>
      <c r="J69" s="75">
        <f t="shared" ref="J69" si="57">SUM(J70:J71)</f>
        <v>0</v>
      </c>
      <c r="K69" s="75">
        <f t="shared" ref="K69:L69" si="58">SUM(K70:K71)</f>
        <v>0</v>
      </c>
      <c r="L69" s="77">
        <f t="shared" si="58"/>
        <v>24</v>
      </c>
    </row>
    <row r="70" spans="1:12" s="5" customFormat="1" x14ac:dyDescent="0.25">
      <c r="A70" s="43" t="s">
        <v>85</v>
      </c>
      <c r="B70" s="75"/>
      <c r="C70" s="75">
        <f t="shared" si="4"/>
        <v>0</v>
      </c>
      <c r="D70" s="75"/>
      <c r="E70" s="75"/>
      <c r="F70" s="75"/>
      <c r="G70" s="75"/>
      <c r="H70" s="75"/>
      <c r="I70" s="75"/>
      <c r="J70" s="75"/>
      <c r="K70" s="75"/>
      <c r="L70" s="77"/>
    </row>
    <row r="71" spans="1:12" s="5" customFormat="1" x14ac:dyDescent="0.25">
      <c r="A71" s="43" t="s">
        <v>84</v>
      </c>
      <c r="B71" s="75">
        <f>SUM(B72)</f>
        <v>24</v>
      </c>
      <c r="C71" s="75">
        <f t="shared" si="4"/>
        <v>0</v>
      </c>
      <c r="D71" s="75">
        <f t="shared" ref="D71:I71" si="59">SUM(D72)</f>
        <v>0</v>
      </c>
      <c r="E71" s="75">
        <f t="shared" si="59"/>
        <v>0</v>
      </c>
      <c r="F71" s="75">
        <f t="shared" si="59"/>
        <v>0</v>
      </c>
      <c r="G71" s="75">
        <f t="shared" si="59"/>
        <v>0</v>
      </c>
      <c r="H71" s="75">
        <f t="shared" si="59"/>
        <v>0</v>
      </c>
      <c r="I71" s="75">
        <f t="shared" si="59"/>
        <v>0</v>
      </c>
      <c r="J71" s="75">
        <f t="shared" ref="J71" si="60">SUM(J72)</f>
        <v>0</v>
      </c>
      <c r="K71" s="75">
        <f t="shared" ref="K71:L71" si="61">SUM(K72)</f>
        <v>0</v>
      </c>
      <c r="L71" s="77">
        <f t="shared" si="61"/>
        <v>24</v>
      </c>
    </row>
    <row r="72" spans="1:12" s="5" customFormat="1" ht="47.25" x14ac:dyDescent="0.25">
      <c r="A72" s="49" t="s">
        <v>86</v>
      </c>
      <c r="B72" s="75">
        <f>SUM(D72:L72)</f>
        <v>24</v>
      </c>
      <c r="C72" s="75">
        <f t="shared" si="4"/>
        <v>0</v>
      </c>
      <c r="D72" s="75"/>
      <c r="E72" s="75">
        <v>0</v>
      </c>
      <c r="F72" s="75"/>
      <c r="G72" s="75"/>
      <c r="H72" s="75"/>
      <c r="I72" s="75"/>
      <c r="J72" s="75"/>
      <c r="K72" s="75"/>
      <c r="L72" s="77">
        <v>24</v>
      </c>
    </row>
    <row r="73" spans="1:12" s="4" customFormat="1" ht="14.25" x14ac:dyDescent="0.25">
      <c r="A73" s="44" t="s">
        <v>53</v>
      </c>
      <c r="B73" s="73">
        <f>B74+B75</f>
        <v>29</v>
      </c>
      <c r="C73" s="73">
        <f t="shared" si="4"/>
        <v>0</v>
      </c>
      <c r="D73" s="73">
        <f t="shared" ref="D73:J73" si="62">D74+D75</f>
        <v>0</v>
      </c>
      <c r="E73" s="73">
        <f>E74+E75</f>
        <v>0</v>
      </c>
      <c r="F73" s="73">
        <f t="shared" si="62"/>
        <v>0</v>
      </c>
      <c r="G73" s="73">
        <f t="shared" si="62"/>
        <v>0</v>
      </c>
      <c r="H73" s="73">
        <f t="shared" si="62"/>
        <v>0</v>
      </c>
      <c r="I73" s="73">
        <f t="shared" si="62"/>
        <v>0</v>
      </c>
      <c r="J73" s="73">
        <f t="shared" si="62"/>
        <v>0</v>
      </c>
      <c r="K73" s="73">
        <f t="shared" ref="K73:L73" si="63">K74+K75</f>
        <v>0</v>
      </c>
      <c r="L73" s="74">
        <f t="shared" si="63"/>
        <v>29</v>
      </c>
    </row>
    <row r="74" spans="1:12" s="5" customFormat="1" x14ac:dyDescent="0.25">
      <c r="A74" s="43" t="s">
        <v>88</v>
      </c>
      <c r="B74" s="75"/>
      <c r="C74" s="75">
        <f t="shared" si="4"/>
        <v>0</v>
      </c>
      <c r="D74" s="75"/>
      <c r="E74" s="75"/>
      <c r="F74" s="75"/>
      <c r="G74" s="75"/>
      <c r="H74" s="75"/>
      <c r="I74" s="75"/>
      <c r="J74" s="75"/>
      <c r="K74" s="75"/>
      <c r="L74" s="77"/>
    </row>
    <row r="75" spans="1:12" s="5" customFormat="1" x14ac:dyDescent="0.25">
      <c r="A75" s="43" t="s">
        <v>89</v>
      </c>
      <c r="B75" s="75">
        <f>B76</f>
        <v>29</v>
      </c>
      <c r="C75" s="75">
        <f t="shared" si="4"/>
        <v>0</v>
      </c>
      <c r="D75" s="75">
        <f>SUM(D76:D77)</f>
        <v>0</v>
      </c>
      <c r="E75" s="75">
        <f>E76</f>
        <v>0</v>
      </c>
      <c r="F75" s="75">
        <f t="shared" ref="F75:J75" si="64">SUM(F76:F77)</f>
        <v>0</v>
      </c>
      <c r="G75" s="75">
        <f t="shared" si="64"/>
        <v>0</v>
      </c>
      <c r="H75" s="75">
        <f t="shared" si="64"/>
        <v>0</v>
      </c>
      <c r="I75" s="75">
        <f t="shared" si="64"/>
        <v>0</v>
      </c>
      <c r="J75" s="75">
        <f t="shared" si="64"/>
        <v>0</v>
      </c>
      <c r="K75" s="75">
        <f t="shared" ref="K75" si="65">SUM(K76:K77)</f>
        <v>0</v>
      </c>
      <c r="L75" s="77">
        <f>L76</f>
        <v>29</v>
      </c>
    </row>
    <row r="76" spans="1:12" s="5" customFormat="1" x14ac:dyDescent="0.25">
      <c r="A76" s="43" t="s">
        <v>85</v>
      </c>
      <c r="B76" s="75">
        <f t="shared" ref="B76:J76" si="66">SUM(B77)</f>
        <v>29</v>
      </c>
      <c r="C76" s="75">
        <f t="shared" si="4"/>
        <v>0</v>
      </c>
      <c r="D76" s="75">
        <f t="shared" si="66"/>
        <v>0</v>
      </c>
      <c r="E76" s="75">
        <f t="shared" si="66"/>
        <v>0</v>
      </c>
      <c r="F76" s="75">
        <f t="shared" si="66"/>
        <v>0</v>
      </c>
      <c r="G76" s="75">
        <f t="shared" si="66"/>
        <v>0</v>
      </c>
      <c r="H76" s="75">
        <f t="shared" si="66"/>
        <v>0</v>
      </c>
      <c r="I76" s="75">
        <f t="shared" si="66"/>
        <v>0</v>
      </c>
      <c r="J76" s="75">
        <f t="shared" si="66"/>
        <v>0</v>
      </c>
      <c r="K76" s="75">
        <f t="shared" ref="K76:L76" si="67">SUM(K77)</f>
        <v>0</v>
      </c>
      <c r="L76" s="77">
        <f t="shared" si="67"/>
        <v>29</v>
      </c>
    </row>
    <row r="77" spans="1:12" s="5" customFormat="1" ht="15.75" x14ac:dyDescent="0.25">
      <c r="A77" s="49" t="s">
        <v>87</v>
      </c>
      <c r="B77" s="75">
        <f>SUM(D77:L77)</f>
        <v>29</v>
      </c>
      <c r="C77" s="75">
        <f t="shared" si="4"/>
        <v>0</v>
      </c>
      <c r="D77" s="75"/>
      <c r="E77" s="75">
        <v>0</v>
      </c>
      <c r="F77" s="75"/>
      <c r="G77" s="75"/>
      <c r="H77" s="75"/>
      <c r="I77" s="75"/>
      <c r="J77" s="75"/>
      <c r="K77" s="75"/>
      <c r="L77" s="77">
        <v>29</v>
      </c>
    </row>
    <row r="78" spans="1:12" s="4" customFormat="1" ht="14.25" x14ac:dyDescent="0.25">
      <c r="A78" s="44" t="s">
        <v>54</v>
      </c>
      <c r="B78" s="80">
        <f t="shared" ref="B78:H78" si="68">B79+B90</f>
        <v>14784</v>
      </c>
      <c r="C78" s="73">
        <f t="shared" si="4"/>
        <v>9760</v>
      </c>
      <c r="D78" s="80">
        <f t="shared" si="68"/>
        <v>2846</v>
      </c>
      <c r="E78" s="80">
        <f t="shared" si="68"/>
        <v>390</v>
      </c>
      <c r="F78" s="80">
        <f t="shared" si="68"/>
        <v>635</v>
      </c>
      <c r="G78" s="80">
        <f t="shared" si="68"/>
        <v>626</v>
      </c>
      <c r="H78" s="80">
        <f t="shared" si="68"/>
        <v>2621</v>
      </c>
      <c r="I78" s="80"/>
      <c r="J78" s="80">
        <f>J79+J90</f>
        <v>2505</v>
      </c>
      <c r="K78" s="80">
        <f>K79+K90</f>
        <v>137</v>
      </c>
      <c r="L78" s="74">
        <f>L79+L90</f>
        <v>5024</v>
      </c>
    </row>
    <row r="79" spans="1:12" s="4" customFormat="1" ht="14.25" x14ac:dyDescent="0.25">
      <c r="A79" s="44" t="s">
        <v>55</v>
      </c>
      <c r="B79" s="80">
        <f t="shared" ref="B79:H79" si="69">B80+B89</f>
        <v>7541</v>
      </c>
      <c r="C79" s="73">
        <f t="shared" si="4"/>
        <v>6004</v>
      </c>
      <c r="D79" s="80">
        <f t="shared" si="69"/>
        <v>1581</v>
      </c>
      <c r="E79" s="80">
        <f t="shared" si="69"/>
        <v>390</v>
      </c>
      <c r="F79" s="80">
        <f t="shared" si="69"/>
        <v>635</v>
      </c>
      <c r="G79" s="80">
        <f t="shared" si="69"/>
        <v>626</v>
      </c>
      <c r="H79" s="80">
        <f t="shared" si="69"/>
        <v>1529</v>
      </c>
      <c r="I79" s="80"/>
      <c r="J79" s="80">
        <f>J80+J89</f>
        <v>1106</v>
      </c>
      <c r="K79" s="80">
        <f>K80+K89</f>
        <v>137</v>
      </c>
      <c r="L79" s="74">
        <f>L80+L89</f>
        <v>1537</v>
      </c>
    </row>
    <row r="80" spans="1:12" s="4" customFormat="1" ht="14.25" x14ac:dyDescent="0.25">
      <c r="A80" s="54" t="s">
        <v>56</v>
      </c>
      <c r="B80" s="80">
        <f t="shared" ref="B80:H80" si="70">B81+B84+B88</f>
        <v>6933</v>
      </c>
      <c r="C80" s="73">
        <f t="shared" si="4"/>
        <v>5396</v>
      </c>
      <c r="D80" s="80">
        <f t="shared" si="70"/>
        <v>1461</v>
      </c>
      <c r="E80" s="80">
        <f t="shared" si="70"/>
        <v>300</v>
      </c>
      <c r="F80" s="80">
        <f t="shared" si="70"/>
        <v>535</v>
      </c>
      <c r="G80" s="80">
        <f t="shared" si="70"/>
        <v>586</v>
      </c>
      <c r="H80" s="80">
        <f t="shared" si="70"/>
        <v>1409</v>
      </c>
      <c r="I80" s="80"/>
      <c r="J80" s="80">
        <f>J81+J84+J88</f>
        <v>1006</v>
      </c>
      <c r="K80" s="80">
        <f>K81+K84+K88</f>
        <v>99</v>
      </c>
      <c r="L80" s="74">
        <f>L81+L84+L88</f>
        <v>1537</v>
      </c>
    </row>
    <row r="81" spans="1:15" s="4" customFormat="1" ht="14.25" x14ac:dyDescent="0.25">
      <c r="A81" s="107" t="s">
        <v>57</v>
      </c>
      <c r="B81" s="80">
        <f>SUM(B82:B83)</f>
        <v>0</v>
      </c>
      <c r="C81" s="73">
        <f t="shared" ref="C81:C115" si="71">D81+E81+F81+G81+H81+I81+J81+K81</f>
        <v>0</v>
      </c>
      <c r="D81" s="80">
        <f t="shared" ref="D81:K81" si="72">SUM(D82:D83)</f>
        <v>0</v>
      </c>
      <c r="E81" s="80">
        <f t="shared" si="72"/>
        <v>0</v>
      </c>
      <c r="F81" s="80">
        <f t="shared" si="72"/>
        <v>0</v>
      </c>
      <c r="G81" s="80">
        <f t="shared" si="72"/>
        <v>0</v>
      </c>
      <c r="H81" s="80">
        <f t="shared" si="72"/>
        <v>0</v>
      </c>
      <c r="I81" s="80"/>
      <c r="J81" s="80">
        <f t="shared" si="72"/>
        <v>0</v>
      </c>
      <c r="K81" s="80">
        <f t="shared" si="72"/>
        <v>0</v>
      </c>
      <c r="L81" s="74"/>
    </row>
    <row r="82" spans="1:15" s="4" customFormat="1" x14ac:dyDescent="0.25">
      <c r="A82" s="108" t="s">
        <v>58</v>
      </c>
      <c r="B82" s="80"/>
      <c r="C82" s="75">
        <f t="shared" si="71"/>
        <v>0</v>
      </c>
      <c r="D82" s="73"/>
      <c r="E82" s="73"/>
      <c r="F82" s="73"/>
      <c r="G82" s="73"/>
      <c r="H82" s="73"/>
      <c r="I82" s="73"/>
      <c r="J82" s="73"/>
      <c r="K82" s="73"/>
      <c r="L82" s="74"/>
    </row>
    <row r="83" spans="1:15" s="4" customFormat="1" x14ac:dyDescent="0.25">
      <c r="A83" s="108" t="s">
        <v>59</v>
      </c>
      <c r="B83" s="80"/>
      <c r="C83" s="75">
        <f t="shared" si="71"/>
        <v>0</v>
      </c>
      <c r="D83" s="73"/>
      <c r="E83" s="73"/>
      <c r="F83" s="73"/>
      <c r="G83" s="73"/>
      <c r="H83" s="73"/>
      <c r="I83" s="73"/>
      <c r="J83" s="73"/>
      <c r="K83" s="73"/>
      <c r="L83" s="74"/>
    </row>
    <row r="84" spans="1:15" s="4" customFormat="1" ht="14.25" x14ac:dyDescent="0.25">
      <c r="A84" s="55" t="s">
        <v>60</v>
      </c>
      <c r="B84" s="80">
        <f t="shared" ref="B84:L84" si="73">SUM(B85:B87)</f>
        <v>6933</v>
      </c>
      <c r="C84" s="73">
        <f t="shared" si="71"/>
        <v>5396</v>
      </c>
      <c r="D84" s="80">
        <f t="shared" si="73"/>
        <v>1461</v>
      </c>
      <c r="E84" s="80">
        <f t="shared" si="73"/>
        <v>300</v>
      </c>
      <c r="F84" s="80">
        <f t="shared" si="73"/>
        <v>535</v>
      </c>
      <c r="G84" s="80">
        <f t="shared" si="73"/>
        <v>586</v>
      </c>
      <c r="H84" s="80">
        <f t="shared" si="73"/>
        <v>1409</v>
      </c>
      <c r="I84" s="80">
        <f t="shared" si="73"/>
        <v>0</v>
      </c>
      <c r="J84" s="80">
        <f t="shared" si="73"/>
        <v>1006</v>
      </c>
      <c r="K84" s="80">
        <f t="shared" si="73"/>
        <v>99</v>
      </c>
      <c r="L84" s="74">
        <f t="shared" si="73"/>
        <v>1537</v>
      </c>
    </row>
    <row r="85" spans="1:15" s="4" customFormat="1" x14ac:dyDescent="0.25">
      <c r="A85" s="108" t="s">
        <v>58</v>
      </c>
      <c r="B85" s="81">
        <f>SUM(D85:L85)</f>
        <v>4722</v>
      </c>
      <c r="C85" s="75">
        <f t="shared" si="71"/>
        <v>3437</v>
      </c>
      <c r="D85" s="82">
        <v>931</v>
      </c>
      <c r="E85" s="82">
        <v>191</v>
      </c>
      <c r="F85" s="82">
        <v>341</v>
      </c>
      <c r="G85" s="82">
        <v>373</v>
      </c>
      <c r="H85" s="82">
        <v>897</v>
      </c>
      <c r="I85" s="82"/>
      <c r="J85" s="82">
        <v>641</v>
      </c>
      <c r="K85" s="82">
        <v>63</v>
      </c>
      <c r="L85" s="77">
        <v>1285</v>
      </c>
    </row>
    <row r="86" spans="1:15" s="4" customFormat="1" x14ac:dyDescent="0.25">
      <c r="A86" s="108" t="s">
        <v>59</v>
      </c>
      <c r="B86" s="81">
        <f>SUM(D86:L86)</f>
        <v>2211</v>
      </c>
      <c r="C86" s="75">
        <f t="shared" si="71"/>
        <v>1959</v>
      </c>
      <c r="D86" s="82">
        <v>530</v>
      </c>
      <c r="E86" s="82">
        <v>109</v>
      </c>
      <c r="F86" s="82">
        <v>194</v>
      </c>
      <c r="G86" s="82">
        <v>213</v>
      </c>
      <c r="H86" s="82">
        <v>512</v>
      </c>
      <c r="I86" s="82"/>
      <c r="J86" s="82">
        <v>365</v>
      </c>
      <c r="K86" s="82">
        <v>36</v>
      </c>
      <c r="L86" s="77">
        <v>252</v>
      </c>
    </row>
    <row r="87" spans="1:15" s="7" customFormat="1" ht="45" x14ac:dyDescent="0.3">
      <c r="A87" s="105" t="s">
        <v>24</v>
      </c>
      <c r="B87" s="81">
        <f>SUM(D87:L87)</f>
        <v>0</v>
      </c>
      <c r="C87" s="75">
        <f t="shared" si="71"/>
        <v>0</v>
      </c>
      <c r="D87" s="83"/>
      <c r="E87" s="83"/>
      <c r="F87" s="83"/>
      <c r="G87" s="83"/>
      <c r="H87" s="83"/>
      <c r="I87" s="83"/>
      <c r="J87" s="83"/>
      <c r="K87" s="84"/>
      <c r="L87" s="85"/>
      <c r="O87" s="14">
        <v>225</v>
      </c>
    </row>
    <row r="88" spans="1:15" s="4" customFormat="1" ht="18.75" x14ac:dyDescent="0.3">
      <c r="A88" s="56" t="s">
        <v>61</v>
      </c>
      <c r="B88" s="80">
        <f t="shared" ref="B88" si="74">SUM(D88:K88)</f>
        <v>0</v>
      </c>
      <c r="C88" s="73">
        <f t="shared" si="71"/>
        <v>0</v>
      </c>
      <c r="D88" s="73"/>
      <c r="E88" s="73"/>
      <c r="F88" s="73"/>
      <c r="G88" s="73"/>
      <c r="H88" s="73"/>
      <c r="I88" s="73"/>
      <c r="J88" s="73"/>
      <c r="K88" s="73"/>
      <c r="L88" s="74"/>
      <c r="O88" s="99">
        <v>2103</v>
      </c>
    </row>
    <row r="89" spans="1:15" s="4" customFormat="1" ht="18.75" x14ac:dyDescent="0.3">
      <c r="A89" s="44" t="s">
        <v>62</v>
      </c>
      <c r="B89" s="80">
        <f>SUM(D89:K89)</f>
        <v>608</v>
      </c>
      <c r="C89" s="73">
        <f t="shared" si="71"/>
        <v>608</v>
      </c>
      <c r="D89" s="73">
        <v>120</v>
      </c>
      <c r="E89" s="73">
        <v>90</v>
      </c>
      <c r="F89" s="73">
        <v>100</v>
      </c>
      <c r="G89" s="73">
        <v>40</v>
      </c>
      <c r="H89" s="73">
        <v>120</v>
      </c>
      <c r="I89" s="73"/>
      <c r="J89" s="73">
        <v>100</v>
      </c>
      <c r="K89" s="73">
        <v>38</v>
      </c>
      <c r="L89" s="74">
        <v>0</v>
      </c>
      <c r="O89" s="100">
        <v>144</v>
      </c>
    </row>
    <row r="90" spans="1:15" s="4" customFormat="1" ht="28.5" x14ac:dyDescent="0.3">
      <c r="A90" s="42" t="s">
        <v>63</v>
      </c>
      <c r="B90" s="80">
        <f>B91+B96+B102+B103+B104+B97+B99+B100+B108+B98+B101+B105+B106+B107+B109+B110+B111</f>
        <v>7243</v>
      </c>
      <c r="C90" s="73">
        <f t="shared" si="71"/>
        <v>3756</v>
      </c>
      <c r="D90" s="80">
        <f>D91+D96+D102+D103+D104+D97+D99+D100+D108+D98+D101+D105+D106+D107+D109+D110+D111</f>
        <v>1265</v>
      </c>
      <c r="E90" s="80">
        <f t="shared" ref="E90:L90" si="75">E91+E96+E102+E103+E104+E97+E99+E100+E108+E98+E101+E105+E106+E107+E109+E110+E111</f>
        <v>0</v>
      </c>
      <c r="F90" s="80">
        <f t="shared" si="75"/>
        <v>0</v>
      </c>
      <c r="G90" s="80">
        <f t="shared" si="75"/>
        <v>0</v>
      </c>
      <c r="H90" s="80">
        <f t="shared" si="75"/>
        <v>1092</v>
      </c>
      <c r="I90" s="80">
        <f t="shared" si="75"/>
        <v>0</v>
      </c>
      <c r="J90" s="80">
        <f t="shared" si="75"/>
        <v>1399</v>
      </c>
      <c r="K90" s="80">
        <f t="shared" si="75"/>
        <v>0</v>
      </c>
      <c r="L90" s="74">
        <f t="shared" si="75"/>
        <v>3487</v>
      </c>
      <c r="O90" s="100">
        <v>426</v>
      </c>
    </row>
    <row r="91" spans="1:15" s="5" customFormat="1" ht="45" x14ac:dyDescent="0.3">
      <c r="A91" s="57" t="s">
        <v>64</v>
      </c>
      <c r="B91" s="81">
        <f>SUM(B92:B94)</f>
        <v>3837</v>
      </c>
      <c r="C91" s="75">
        <f t="shared" si="71"/>
        <v>2512</v>
      </c>
      <c r="D91" s="75">
        <f>SUM(D92:D94)</f>
        <v>839</v>
      </c>
      <c r="E91" s="75">
        <f t="shared" ref="E91:K91" si="76">SUM(E92:E93)</f>
        <v>0</v>
      </c>
      <c r="F91" s="75">
        <f t="shared" si="76"/>
        <v>0</v>
      </c>
      <c r="G91" s="75">
        <f t="shared" si="76"/>
        <v>0</v>
      </c>
      <c r="H91" s="75">
        <f>SUM(H92:H94)</f>
        <v>628</v>
      </c>
      <c r="I91" s="75">
        <f t="shared" si="76"/>
        <v>0</v>
      </c>
      <c r="J91" s="75">
        <f>SUM(J92:J94)</f>
        <v>1045</v>
      </c>
      <c r="K91" s="75">
        <f t="shared" si="76"/>
        <v>0</v>
      </c>
      <c r="L91" s="77">
        <f>SUM(L92:L94)</f>
        <v>1325</v>
      </c>
      <c r="O91" s="14">
        <v>536</v>
      </c>
    </row>
    <row r="92" spans="1:15" s="5" customFormat="1" ht="18.75" x14ac:dyDescent="0.3">
      <c r="A92" s="109" t="s">
        <v>58</v>
      </c>
      <c r="B92" s="86">
        <f t="shared" ref="B92:B102" si="77">SUM(D92:L92)</f>
        <v>2376</v>
      </c>
      <c r="C92" s="75">
        <f t="shared" si="71"/>
        <v>1281</v>
      </c>
      <c r="D92" s="84">
        <v>534</v>
      </c>
      <c r="E92" s="84"/>
      <c r="F92" s="84"/>
      <c r="G92" s="84"/>
      <c r="H92" s="84">
        <v>367</v>
      </c>
      <c r="I92" s="84"/>
      <c r="J92" s="84">
        <v>380</v>
      </c>
      <c r="K92" s="84"/>
      <c r="L92" s="79">
        <v>1095</v>
      </c>
      <c r="O92" s="14"/>
    </row>
    <row r="93" spans="1:15" s="5" customFormat="1" ht="18.75" x14ac:dyDescent="0.3">
      <c r="A93" s="109" t="s">
        <v>59</v>
      </c>
      <c r="B93" s="86">
        <f t="shared" si="77"/>
        <v>961</v>
      </c>
      <c r="C93" s="75">
        <f t="shared" si="71"/>
        <v>731</v>
      </c>
      <c r="D93" s="84">
        <v>305</v>
      </c>
      <c r="E93" s="84"/>
      <c r="F93" s="84"/>
      <c r="G93" s="84"/>
      <c r="H93" s="84">
        <v>209</v>
      </c>
      <c r="I93" s="84"/>
      <c r="J93" s="84">
        <v>217</v>
      </c>
      <c r="K93" s="84"/>
      <c r="L93" s="79">
        <v>230</v>
      </c>
      <c r="O93" s="14"/>
    </row>
    <row r="94" spans="1:15" s="5" customFormat="1" ht="18.75" x14ac:dyDescent="0.3">
      <c r="A94" s="109" t="s">
        <v>94</v>
      </c>
      <c r="B94" s="86">
        <f t="shared" si="77"/>
        <v>500</v>
      </c>
      <c r="C94" s="75">
        <f t="shared" si="71"/>
        <v>500</v>
      </c>
      <c r="D94" s="84">
        <v>0</v>
      </c>
      <c r="E94" s="84"/>
      <c r="F94" s="84"/>
      <c r="G94" s="84"/>
      <c r="H94" s="84">
        <v>52</v>
      </c>
      <c r="I94" s="84"/>
      <c r="J94" s="84">
        <v>448</v>
      </c>
      <c r="K94" s="84"/>
      <c r="L94" s="79">
        <v>0</v>
      </c>
      <c r="O94" s="14"/>
    </row>
    <row r="95" spans="1:15" s="6" customFormat="1" ht="30" x14ac:dyDescent="0.3">
      <c r="A95" s="58" t="s">
        <v>65</v>
      </c>
      <c r="B95" s="86">
        <f t="shared" si="77"/>
        <v>0</v>
      </c>
      <c r="C95" s="75">
        <f t="shared" si="71"/>
        <v>0</v>
      </c>
      <c r="D95" s="78"/>
      <c r="E95" s="78"/>
      <c r="F95" s="78"/>
      <c r="G95" s="78"/>
      <c r="H95" s="78"/>
      <c r="I95" s="78"/>
      <c r="J95" s="78"/>
      <c r="K95" s="78"/>
      <c r="L95" s="79"/>
      <c r="O95" s="14">
        <v>228</v>
      </c>
    </row>
    <row r="96" spans="1:15" s="5" customFormat="1" ht="120" x14ac:dyDescent="0.3">
      <c r="A96" s="57" t="s">
        <v>69</v>
      </c>
      <c r="B96" s="81">
        <f t="shared" si="77"/>
        <v>273</v>
      </c>
      <c r="C96" s="75">
        <f t="shared" si="71"/>
        <v>273</v>
      </c>
      <c r="D96" s="75"/>
      <c r="E96" s="75"/>
      <c r="F96" s="75"/>
      <c r="G96" s="75"/>
      <c r="H96" s="75"/>
      <c r="I96" s="75"/>
      <c r="J96" s="75">
        <v>273</v>
      </c>
      <c r="K96" s="75"/>
      <c r="L96" s="77"/>
      <c r="O96" s="14">
        <v>156</v>
      </c>
    </row>
    <row r="97" spans="1:15" s="5" customFormat="1" ht="18.75" x14ac:dyDescent="0.3">
      <c r="A97" s="59" t="s">
        <v>66</v>
      </c>
      <c r="B97" s="81">
        <f t="shared" si="77"/>
        <v>148</v>
      </c>
      <c r="C97" s="75">
        <f t="shared" si="71"/>
        <v>118</v>
      </c>
      <c r="D97" s="75">
        <v>30</v>
      </c>
      <c r="E97" s="75"/>
      <c r="F97" s="75"/>
      <c r="G97" s="75"/>
      <c r="H97" s="75">
        <v>88</v>
      </c>
      <c r="I97" s="75"/>
      <c r="J97" s="75"/>
      <c r="K97" s="75"/>
      <c r="L97" s="77">
        <v>30</v>
      </c>
      <c r="O97" s="15">
        <v>1500</v>
      </c>
    </row>
    <row r="98" spans="1:15" s="5" customFormat="1" ht="18.75" x14ac:dyDescent="0.3">
      <c r="A98" s="59" t="s">
        <v>96</v>
      </c>
      <c r="B98" s="81">
        <f t="shared" si="77"/>
        <v>266</v>
      </c>
      <c r="C98" s="75">
        <f t="shared" si="71"/>
        <v>266</v>
      </c>
      <c r="D98" s="75">
        <v>0</v>
      </c>
      <c r="E98" s="75"/>
      <c r="F98" s="75"/>
      <c r="G98" s="75"/>
      <c r="H98" s="75">
        <v>266</v>
      </c>
      <c r="I98" s="75"/>
      <c r="J98" s="75"/>
      <c r="K98" s="75"/>
      <c r="L98" s="77">
        <v>0</v>
      </c>
      <c r="O98" s="15"/>
    </row>
    <row r="99" spans="1:15" s="5" customFormat="1" ht="30" x14ac:dyDescent="0.3">
      <c r="A99" s="60" t="s">
        <v>95</v>
      </c>
      <c r="B99" s="81">
        <f t="shared" si="77"/>
        <v>271</v>
      </c>
      <c r="C99" s="75">
        <f t="shared" si="71"/>
        <v>271</v>
      </c>
      <c r="D99" s="75">
        <v>100</v>
      </c>
      <c r="E99" s="75"/>
      <c r="F99" s="75"/>
      <c r="G99" s="75"/>
      <c r="H99" s="75">
        <v>100</v>
      </c>
      <c r="I99" s="75"/>
      <c r="J99" s="75">
        <v>71</v>
      </c>
      <c r="K99" s="75"/>
      <c r="L99" s="77">
        <v>0</v>
      </c>
      <c r="O99" s="14">
        <v>140</v>
      </c>
    </row>
    <row r="100" spans="1:15" s="5" customFormat="1" ht="45" x14ac:dyDescent="0.3">
      <c r="A100" s="60" t="s">
        <v>97</v>
      </c>
      <c r="B100" s="81">
        <f t="shared" si="77"/>
        <v>296</v>
      </c>
      <c r="C100" s="75">
        <f t="shared" si="71"/>
        <v>296</v>
      </c>
      <c r="D100" s="75">
        <v>296</v>
      </c>
      <c r="E100" s="75"/>
      <c r="F100" s="75"/>
      <c r="G100" s="75"/>
      <c r="H100" s="75"/>
      <c r="I100" s="75"/>
      <c r="J100" s="75"/>
      <c r="K100" s="75"/>
      <c r="L100" s="77"/>
      <c r="O100" s="15">
        <v>31238</v>
      </c>
    </row>
    <row r="101" spans="1:15" s="5" customFormat="1" ht="18.75" x14ac:dyDescent="0.3">
      <c r="A101" s="60" t="s">
        <v>98</v>
      </c>
      <c r="B101" s="81">
        <f t="shared" si="77"/>
        <v>234</v>
      </c>
      <c r="C101" s="75">
        <f t="shared" si="71"/>
        <v>0</v>
      </c>
      <c r="D101" s="75"/>
      <c r="E101" s="75"/>
      <c r="F101" s="75"/>
      <c r="G101" s="75"/>
      <c r="H101" s="75"/>
      <c r="I101" s="75"/>
      <c r="J101" s="75"/>
      <c r="K101" s="75"/>
      <c r="L101" s="77">
        <v>234</v>
      </c>
      <c r="O101" s="15"/>
    </row>
    <row r="102" spans="1:15" s="5" customFormat="1" ht="45" x14ac:dyDescent="0.3">
      <c r="A102" s="61" t="s">
        <v>67</v>
      </c>
      <c r="B102" s="81">
        <f t="shared" si="77"/>
        <v>10</v>
      </c>
      <c r="C102" s="75">
        <f t="shared" si="71"/>
        <v>10</v>
      </c>
      <c r="D102" s="75"/>
      <c r="E102" s="75"/>
      <c r="F102" s="75"/>
      <c r="G102" s="75"/>
      <c r="H102" s="75">
        <f>'[1]PL3_TH DT'!I77</f>
        <v>10</v>
      </c>
      <c r="I102" s="75"/>
      <c r="J102" s="75"/>
      <c r="K102" s="75"/>
      <c r="L102" s="77"/>
      <c r="O102" s="14">
        <v>92</v>
      </c>
    </row>
    <row r="103" spans="1:15" s="4" customFormat="1" ht="30" x14ac:dyDescent="0.25">
      <c r="A103" s="61" t="s">
        <v>68</v>
      </c>
      <c r="B103" s="81">
        <f t="shared" ref="B103" si="78">SUM(D103:L103)</f>
        <v>10</v>
      </c>
      <c r="C103" s="75">
        <f t="shared" si="71"/>
        <v>10</v>
      </c>
      <c r="D103" s="73"/>
      <c r="E103" s="73"/>
      <c r="F103" s="73"/>
      <c r="G103" s="73"/>
      <c r="H103" s="73"/>
      <c r="I103" s="73"/>
      <c r="J103" s="75">
        <f>10</f>
        <v>10</v>
      </c>
      <c r="K103" s="73"/>
      <c r="L103" s="74"/>
      <c r="O103" s="4">
        <f>SUM(O87:O102)</f>
        <v>36788</v>
      </c>
    </row>
    <row r="104" spans="1:15" s="5" customFormat="1" ht="18.75" x14ac:dyDescent="0.3">
      <c r="A104" s="53" t="s">
        <v>99</v>
      </c>
      <c r="B104" s="81">
        <f t="shared" ref="B104:B111" si="79">SUM(D104:L104)</f>
        <v>450</v>
      </c>
      <c r="C104" s="75">
        <f t="shared" si="71"/>
        <v>0</v>
      </c>
      <c r="D104" s="75">
        <v>0</v>
      </c>
      <c r="E104" s="75"/>
      <c r="F104" s="75"/>
      <c r="G104" s="75"/>
      <c r="H104" s="75"/>
      <c r="I104" s="75"/>
      <c r="J104" s="75"/>
      <c r="K104" s="75"/>
      <c r="L104" s="77">
        <v>450</v>
      </c>
      <c r="O104" s="16">
        <v>540</v>
      </c>
    </row>
    <row r="105" spans="1:15" s="5" customFormat="1" ht="30" x14ac:dyDescent="0.3">
      <c r="A105" s="53" t="s">
        <v>101</v>
      </c>
      <c r="B105" s="81">
        <f t="shared" si="79"/>
        <v>135</v>
      </c>
      <c r="C105" s="75">
        <f t="shared" si="71"/>
        <v>0</v>
      </c>
      <c r="D105" s="75">
        <v>0</v>
      </c>
      <c r="E105" s="75"/>
      <c r="F105" s="75"/>
      <c r="G105" s="75"/>
      <c r="H105" s="75"/>
      <c r="I105" s="75"/>
      <c r="J105" s="75"/>
      <c r="K105" s="75"/>
      <c r="L105" s="77">
        <v>135</v>
      </c>
      <c r="O105" s="16"/>
    </row>
    <row r="106" spans="1:15" s="5" customFormat="1" ht="30" x14ac:dyDescent="0.3">
      <c r="A106" s="53" t="s">
        <v>100</v>
      </c>
      <c r="B106" s="81">
        <f t="shared" si="79"/>
        <v>50</v>
      </c>
      <c r="C106" s="75">
        <f t="shared" si="71"/>
        <v>0</v>
      </c>
      <c r="D106" s="75">
        <v>0</v>
      </c>
      <c r="E106" s="75"/>
      <c r="F106" s="75"/>
      <c r="G106" s="75"/>
      <c r="H106" s="75"/>
      <c r="I106" s="75"/>
      <c r="J106" s="75"/>
      <c r="K106" s="75"/>
      <c r="L106" s="77">
        <v>50</v>
      </c>
      <c r="O106" s="16"/>
    </row>
    <row r="107" spans="1:15" s="4" customFormat="1" ht="30" x14ac:dyDescent="0.25">
      <c r="A107" s="61" t="s">
        <v>102</v>
      </c>
      <c r="B107" s="81">
        <f t="shared" si="79"/>
        <v>143</v>
      </c>
      <c r="C107" s="75">
        <f t="shared" si="71"/>
        <v>0</v>
      </c>
      <c r="D107" s="73"/>
      <c r="E107" s="73"/>
      <c r="F107" s="73"/>
      <c r="G107" s="73"/>
      <c r="H107" s="73"/>
      <c r="I107" s="73"/>
      <c r="J107" s="75"/>
      <c r="K107" s="73"/>
      <c r="L107" s="74">
        <v>143</v>
      </c>
      <c r="O107" s="4">
        <f>SUM(O91:O106)</f>
        <v>71218</v>
      </c>
    </row>
    <row r="108" spans="1:15" s="5" customFormat="1" ht="60" x14ac:dyDescent="0.3">
      <c r="A108" s="60" t="s">
        <v>103</v>
      </c>
      <c r="B108" s="81">
        <f t="shared" si="79"/>
        <v>292</v>
      </c>
      <c r="C108" s="75">
        <f t="shared" si="71"/>
        <v>0</v>
      </c>
      <c r="D108" s="75"/>
      <c r="E108" s="75"/>
      <c r="F108" s="75"/>
      <c r="G108" s="75"/>
      <c r="H108" s="75"/>
      <c r="I108" s="75"/>
      <c r="J108" s="75"/>
      <c r="K108" s="75"/>
      <c r="L108" s="77">
        <v>292</v>
      </c>
      <c r="O108" s="16"/>
    </row>
    <row r="109" spans="1:15" s="5" customFormat="1" ht="30" x14ac:dyDescent="0.3">
      <c r="A109" s="60" t="s">
        <v>104</v>
      </c>
      <c r="B109" s="81">
        <f t="shared" si="79"/>
        <v>269</v>
      </c>
      <c r="C109" s="75">
        <f t="shared" si="71"/>
        <v>0</v>
      </c>
      <c r="D109" s="75"/>
      <c r="E109" s="75"/>
      <c r="F109" s="75"/>
      <c r="G109" s="75"/>
      <c r="H109" s="75"/>
      <c r="I109" s="75"/>
      <c r="J109" s="75"/>
      <c r="K109" s="75"/>
      <c r="L109" s="77">
        <v>269</v>
      </c>
      <c r="O109" s="16"/>
    </row>
    <row r="110" spans="1:15" s="5" customFormat="1" ht="30" x14ac:dyDescent="0.3">
      <c r="A110" s="60" t="s">
        <v>105</v>
      </c>
      <c r="B110" s="81">
        <f t="shared" si="79"/>
        <v>479</v>
      </c>
      <c r="C110" s="75">
        <f t="shared" si="71"/>
        <v>0</v>
      </c>
      <c r="D110" s="75"/>
      <c r="E110" s="75"/>
      <c r="F110" s="75"/>
      <c r="G110" s="75"/>
      <c r="H110" s="75"/>
      <c r="I110" s="75"/>
      <c r="J110" s="75"/>
      <c r="K110" s="75"/>
      <c r="L110" s="77">
        <v>479</v>
      </c>
      <c r="O110" s="16"/>
    </row>
    <row r="111" spans="1:15" s="5" customFormat="1" ht="45" x14ac:dyDescent="0.3">
      <c r="A111" s="60" t="s">
        <v>106</v>
      </c>
      <c r="B111" s="81">
        <f t="shared" si="79"/>
        <v>80</v>
      </c>
      <c r="C111" s="75">
        <f t="shared" si="71"/>
        <v>0</v>
      </c>
      <c r="D111" s="75"/>
      <c r="E111" s="75"/>
      <c r="F111" s="75"/>
      <c r="G111" s="75"/>
      <c r="H111" s="75"/>
      <c r="I111" s="75"/>
      <c r="J111" s="75">
        <v>0</v>
      </c>
      <c r="K111" s="75"/>
      <c r="L111" s="77">
        <v>80</v>
      </c>
      <c r="O111" s="16"/>
    </row>
    <row r="112" spans="1:15" s="4" customFormat="1" ht="14.25" x14ac:dyDescent="0.25">
      <c r="A112" s="44" t="s">
        <v>107</v>
      </c>
      <c r="B112" s="80">
        <f>B113</f>
        <v>69</v>
      </c>
      <c r="C112" s="73">
        <f t="shared" si="71"/>
        <v>0</v>
      </c>
      <c r="D112" s="80">
        <f>D113+D123</f>
        <v>0</v>
      </c>
      <c r="E112" s="80">
        <f>E113+E123</f>
        <v>0</v>
      </c>
      <c r="F112" s="80">
        <f>F113+F123</f>
        <v>0</v>
      </c>
      <c r="G112" s="80">
        <f>G113+G123</f>
        <v>0</v>
      </c>
      <c r="H112" s="80">
        <f>H113+H123</f>
        <v>0</v>
      </c>
      <c r="I112" s="80"/>
      <c r="J112" s="80">
        <f>J113+J123</f>
        <v>0</v>
      </c>
      <c r="K112" s="80">
        <f>K113+K123</f>
        <v>0</v>
      </c>
      <c r="L112" s="74">
        <f>L113+L123</f>
        <v>69</v>
      </c>
    </row>
    <row r="113" spans="1:15" s="5" customFormat="1" ht="18.75" x14ac:dyDescent="0.3">
      <c r="A113" s="60" t="s">
        <v>108</v>
      </c>
      <c r="B113" s="81">
        <f>SUM(D113:L113)</f>
        <v>69</v>
      </c>
      <c r="C113" s="75">
        <f t="shared" si="71"/>
        <v>0</v>
      </c>
      <c r="D113" s="75"/>
      <c r="E113" s="75"/>
      <c r="F113" s="75"/>
      <c r="G113" s="75"/>
      <c r="H113" s="75"/>
      <c r="I113" s="75"/>
      <c r="J113" s="75"/>
      <c r="K113" s="75"/>
      <c r="L113" s="77">
        <v>69</v>
      </c>
      <c r="O113" s="16"/>
    </row>
    <row r="114" spans="1:15" s="4" customFormat="1" ht="14.25" x14ac:dyDescent="0.25">
      <c r="A114" s="44" t="s">
        <v>117</v>
      </c>
      <c r="B114" s="80">
        <f>B115</f>
        <v>350</v>
      </c>
      <c r="C114" s="73">
        <f t="shared" si="71"/>
        <v>0</v>
      </c>
      <c r="D114" s="80">
        <f>D115</f>
        <v>0</v>
      </c>
      <c r="E114" s="80">
        <f t="shared" ref="E114:K114" si="80">E115</f>
        <v>0</v>
      </c>
      <c r="F114" s="80">
        <f t="shared" si="80"/>
        <v>0</v>
      </c>
      <c r="G114" s="80">
        <f>G115</f>
        <v>0</v>
      </c>
      <c r="H114" s="80">
        <f t="shared" si="80"/>
        <v>0</v>
      </c>
      <c r="I114" s="80">
        <f t="shared" si="80"/>
        <v>0</v>
      </c>
      <c r="J114" s="80">
        <f t="shared" si="80"/>
        <v>0</v>
      </c>
      <c r="K114" s="80">
        <f t="shared" si="80"/>
        <v>0</v>
      </c>
      <c r="L114" s="74">
        <f>L115</f>
        <v>350</v>
      </c>
    </row>
    <row r="115" spans="1:15" s="5" customFormat="1" ht="15.75" thickBot="1" x14ac:dyDescent="0.3">
      <c r="A115" s="62" t="s">
        <v>109</v>
      </c>
      <c r="B115" s="87">
        <f>SUM(D115:L115)</f>
        <v>350</v>
      </c>
      <c r="C115" s="101">
        <f t="shared" si="71"/>
        <v>0</v>
      </c>
      <c r="D115" s="87">
        <f>+D126</f>
        <v>0</v>
      </c>
      <c r="E115" s="87">
        <f t="shared" ref="E115:K115" si="81">+E126</f>
        <v>0</v>
      </c>
      <c r="F115" s="87">
        <f t="shared" si="81"/>
        <v>0</v>
      </c>
      <c r="G115" s="87">
        <f t="shared" si="81"/>
        <v>0</v>
      </c>
      <c r="H115" s="87">
        <f t="shared" si="81"/>
        <v>0</v>
      </c>
      <c r="I115" s="87">
        <f t="shared" si="81"/>
        <v>0</v>
      </c>
      <c r="J115" s="87">
        <f t="shared" si="81"/>
        <v>0</v>
      </c>
      <c r="K115" s="87">
        <f t="shared" si="81"/>
        <v>0</v>
      </c>
      <c r="L115" s="88">
        <v>350</v>
      </c>
    </row>
    <row r="116" spans="1:15" ht="9" customHeight="1" x14ac:dyDescent="0.25"/>
    <row r="117" spans="1:15" ht="21" customHeight="1" x14ac:dyDescent="0.25">
      <c r="A117" s="20" t="s">
        <v>118</v>
      </c>
      <c r="B117" s="20"/>
      <c r="C117" s="20"/>
      <c r="D117" s="20"/>
      <c r="E117" s="20"/>
      <c r="F117" s="20"/>
      <c r="G117" s="20"/>
      <c r="H117" s="20"/>
      <c r="I117" s="20"/>
      <c r="J117" s="20"/>
      <c r="K117" s="20"/>
    </row>
    <row r="118" spans="1:15" ht="21.75" customHeight="1" x14ac:dyDescent="0.25">
      <c r="A118" s="9"/>
      <c r="B118" s="10"/>
      <c r="C118" s="10"/>
      <c r="D118" s="11"/>
      <c r="E118" s="26" t="s">
        <v>76</v>
      </c>
      <c r="F118" s="26"/>
      <c r="G118" s="26"/>
      <c r="H118" s="26"/>
      <c r="I118" s="26"/>
      <c r="J118" s="26"/>
      <c r="K118" s="26"/>
    </row>
    <row r="119" spans="1:15" ht="21.75" customHeight="1" x14ac:dyDescent="0.25">
      <c r="A119" s="25" t="s">
        <v>72</v>
      </c>
      <c r="B119" s="25"/>
      <c r="C119" s="92"/>
      <c r="D119" s="11"/>
      <c r="E119" s="25" t="s">
        <v>73</v>
      </c>
      <c r="F119" s="25"/>
      <c r="G119" s="25"/>
      <c r="H119" s="25"/>
      <c r="I119" s="25"/>
      <c r="J119" s="25"/>
      <c r="K119" s="25"/>
    </row>
    <row r="120" spans="1:15" ht="21.75" customHeight="1" x14ac:dyDescent="0.25">
      <c r="A120" s="9"/>
      <c r="B120" s="10"/>
      <c r="C120" s="10"/>
      <c r="D120" s="11"/>
      <c r="E120" s="9"/>
      <c r="F120" s="9"/>
      <c r="G120" s="12"/>
      <c r="H120" s="18" t="s">
        <v>110</v>
      </c>
      <c r="I120" s="12"/>
    </row>
    <row r="121" spans="1:15" ht="21.75" customHeight="1" x14ac:dyDescent="0.25">
      <c r="A121" s="9"/>
      <c r="B121" s="10"/>
      <c r="C121" s="10"/>
      <c r="D121" s="11"/>
      <c r="E121" s="9"/>
      <c r="F121" s="9"/>
      <c r="G121" s="12"/>
      <c r="H121" s="12"/>
      <c r="I121" s="12"/>
    </row>
    <row r="122" spans="1:15" ht="21.75" customHeight="1" x14ac:dyDescent="0.25">
      <c r="A122" s="9"/>
      <c r="B122" s="10"/>
      <c r="C122" s="10"/>
      <c r="D122" s="11"/>
      <c r="E122" s="9"/>
      <c r="F122" s="9"/>
      <c r="G122" s="12"/>
      <c r="H122" s="12"/>
      <c r="I122" s="12"/>
    </row>
    <row r="123" spans="1:15" ht="21.75" customHeight="1" x14ac:dyDescent="0.25">
      <c r="A123" s="13"/>
      <c r="B123" s="10"/>
      <c r="C123" s="10"/>
      <c r="D123" s="11"/>
      <c r="E123" s="9"/>
      <c r="F123" s="9"/>
      <c r="G123" s="12"/>
      <c r="H123" s="12"/>
      <c r="I123" s="12"/>
    </row>
    <row r="124" spans="1:15" ht="21.75" customHeight="1" x14ac:dyDescent="0.25">
      <c r="A124" s="10"/>
      <c r="B124" s="10"/>
      <c r="C124" s="10"/>
      <c r="D124" s="11"/>
      <c r="E124" s="9"/>
      <c r="F124" s="9"/>
      <c r="G124" s="12"/>
      <c r="H124" s="12"/>
      <c r="I124" s="12"/>
    </row>
    <row r="125" spans="1:15" ht="21.75" customHeight="1" x14ac:dyDescent="0.25">
      <c r="A125" s="25" t="s">
        <v>77</v>
      </c>
      <c r="B125" s="25"/>
      <c r="C125" s="92"/>
      <c r="D125" s="11"/>
      <c r="E125" s="25" t="s">
        <v>75</v>
      </c>
      <c r="F125" s="25"/>
      <c r="G125" s="25"/>
      <c r="H125" s="25"/>
      <c r="I125" s="25"/>
      <c r="J125" s="25"/>
      <c r="K125" s="25"/>
    </row>
    <row r="126" spans="1:15" ht="21.75" customHeight="1" x14ac:dyDescent="0.25"/>
    <row r="127" spans="1:15" ht="21.75" customHeight="1" x14ac:dyDescent="0.25"/>
    <row r="128" spans="1:15" ht="21.75" customHeight="1" x14ac:dyDescent="0.25"/>
    <row r="129" ht="21.75" customHeight="1" x14ac:dyDescent="0.25"/>
    <row r="130" ht="21.75" customHeight="1" x14ac:dyDescent="0.25"/>
    <row r="131" ht="21.75" customHeight="1" x14ac:dyDescent="0.25"/>
    <row r="132" ht="21.75" customHeight="1" x14ac:dyDescent="0.25"/>
    <row r="133" ht="21.75" customHeight="1" x14ac:dyDescent="0.25"/>
    <row r="134" ht="21.75" customHeight="1" x14ac:dyDescent="0.25"/>
    <row r="135" ht="21.75" customHeight="1" x14ac:dyDescent="0.25"/>
    <row r="136" ht="21.75" customHeight="1" x14ac:dyDescent="0.25"/>
    <row r="137" ht="21.75" customHeight="1" x14ac:dyDescent="0.25"/>
    <row r="138" ht="21.75" customHeight="1" x14ac:dyDescent="0.25"/>
    <row r="139" ht="21.75" customHeight="1" x14ac:dyDescent="0.25"/>
    <row r="140" ht="21.75" customHeight="1" x14ac:dyDescent="0.25"/>
    <row r="141" ht="21.75" customHeight="1" x14ac:dyDescent="0.25"/>
    <row r="142" ht="21.75" customHeight="1" x14ac:dyDescent="0.25"/>
    <row r="143" ht="21.75" customHeight="1" x14ac:dyDescent="0.25"/>
    <row r="144" ht="21.75" customHeight="1" x14ac:dyDescent="0.25"/>
    <row r="145" ht="21.75" customHeight="1" x14ac:dyDescent="0.25"/>
    <row r="146" ht="21.75" customHeight="1" x14ac:dyDescent="0.25"/>
    <row r="147" ht="21.75" customHeight="1" x14ac:dyDescent="0.25"/>
    <row r="148" ht="21.75" customHeight="1" x14ac:dyDescent="0.25"/>
    <row r="149" ht="21.75" customHeight="1" x14ac:dyDescent="0.25"/>
    <row r="150" ht="21.75" customHeight="1" x14ac:dyDescent="0.25"/>
    <row r="151" ht="21.75" customHeight="1" x14ac:dyDescent="0.25"/>
    <row r="152" ht="21.75" customHeight="1" x14ac:dyDescent="0.25"/>
    <row r="153" ht="21.75" customHeight="1" x14ac:dyDescent="0.25"/>
    <row r="154" ht="21.75" customHeight="1" x14ac:dyDescent="0.25"/>
    <row r="155" ht="21.75" customHeight="1" x14ac:dyDescent="0.25"/>
    <row r="156" ht="21.75" customHeight="1" x14ac:dyDescent="0.25"/>
    <row r="157" ht="21.75" customHeight="1" x14ac:dyDescent="0.25"/>
    <row r="158" ht="21.75" customHeight="1" x14ac:dyDescent="0.25"/>
    <row r="159" ht="21.75" customHeight="1" x14ac:dyDescent="0.25"/>
    <row r="160" ht="21.75" customHeight="1" x14ac:dyDescent="0.25"/>
    <row r="161" ht="21.75" customHeight="1" x14ac:dyDescent="0.25"/>
    <row r="162" ht="21.75" customHeight="1" x14ac:dyDescent="0.25"/>
    <row r="163" ht="21.75" customHeight="1" x14ac:dyDescent="0.25"/>
    <row r="164" ht="21.75" customHeight="1" x14ac:dyDescent="0.25"/>
    <row r="165" ht="21.75" customHeight="1" x14ac:dyDescent="0.25"/>
    <row r="166" ht="21.75" customHeight="1" x14ac:dyDescent="0.25"/>
    <row r="167" ht="21.75" customHeight="1" x14ac:dyDescent="0.25"/>
    <row r="168" ht="21.75" customHeight="1" x14ac:dyDescent="0.25"/>
    <row r="169" ht="21.75" customHeight="1" x14ac:dyDescent="0.25"/>
    <row r="170" ht="21.75" customHeight="1" x14ac:dyDescent="0.25"/>
    <row r="171" ht="21.75" customHeight="1" x14ac:dyDescent="0.25"/>
    <row r="172" ht="21.75" customHeight="1" x14ac:dyDescent="0.25"/>
    <row r="173" ht="21.75" customHeight="1" x14ac:dyDescent="0.25"/>
    <row r="174" ht="21.75" customHeight="1" x14ac:dyDescent="0.25"/>
    <row r="175" ht="21.75" customHeight="1" x14ac:dyDescent="0.25"/>
    <row r="176" ht="21.75" customHeight="1" x14ac:dyDescent="0.25"/>
    <row r="177" ht="21.75" customHeight="1" x14ac:dyDescent="0.25"/>
    <row r="178" ht="21.75" customHeight="1" x14ac:dyDescent="0.25"/>
    <row r="179" ht="21.75" customHeight="1" x14ac:dyDescent="0.25"/>
    <row r="180" ht="21.75" customHeight="1" x14ac:dyDescent="0.25"/>
    <row r="181" ht="21.75" customHeight="1" x14ac:dyDescent="0.25"/>
    <row r="182" ht="21.75" customHeight="1" x14ac:dyDescent="0.25"/>
    <row r="183" ht="21.75" customHeight="1" x14ac:dyDescent="0.25"/>
    <row r="184" ht="21.75" customHeight="1" x14ac:dyDescent="0.25"/>
    <row r="185" ht="21.75" customHeight="1" x14ac:dyDescent="0.25"/>
    <row r="186" ht="21.75" customHeight="1" x14ac:dyDescent="0.25"/>
    <row r="187" ht="21.75" customHeight="1" x14ac:dyDescent="0.25"/>
    <row r="188" ht="21.75" customHeight="1" x14ac:dyDescent="0.25"/>
    <row r="189" ht="21.75" customHeight="1" x14ac:dyDescent="0.25"/>
    <row r="190" ht="21.75" customHeight="1" x14ac:dyDescent="0.25"/>
    <row r="191" ht="21.75" customHeight="1" x14ac:dyDescent="0.25"/>
    <row r="192" ht="21.75" customHeight="1" x14ac:dyDescent="0.25"/>
    <row r="193" spans="1:11" ht="21.75" customHeight="1" x14ac:dyDescent="0.25"/>
    <row r="194" spans="1:11" ht="21.75" customHeight="1" x14ac:dyDescent="0.25"/>
    <row r="195" spans="1:11" ht="21.75" customHeight="1" x14ac:dyDescent="0.25"/>
    <row r="196" spans="1:11" ht="21.75" customHeight="1" x14ac:dyDescent="0.25"/>
    <row r="197" spans="1:11" ht="21.75" customHeight="1" x14ac:dyDescent="0.25"/>
    <row r="198" spans="1:11" ht="21.75" customHeight="1" x14ac:dyDescent="0.25"/>
    <row r="199" spans="1:11" ht="21.75" customHeight="1" x14ac:dyDescent="0.25">
      <c r="A199" s="19" t="s">
        <v>70</v>
      </c>
      <c r="B199" s="19"/>
      <c r="C199" s="19"/>
      <c r="D199" s="19"/>
      <c r="E199" s="19"/>
      <c r="F199" s="19"/>
      <c r="G199" s="19"/>
      <c r="H199" s="19"/>
      <c r="I199" s="19"/>
      <c r="J199" s="19"/>
      <c r="K199" s="19"/>
    </row>
    <row r="200" spans="1:11" ht="21.75" customHeight="1" x14ac:dyDescent="0.25">
      <c r="A200" s="20" t="s">
        <v>71</v>
      </c>
      <c r="B200" s="20"/>
      <c r="C200" s="20"/>
      <c r="D200" s="20"/>
      <c r="E200" s="20"/>
      <c r="F200" s="20"/>
      <c r="G200" s="20"/>
      <c r="H200" s="20"/>
      <c r="I200" s="20"/>
      <c r="J200" s="20"/>
      <c r="K200" s="20"/>
    </row>
    <row r="201" spans="1:11" ht="21.75" customHeight="1" x14ac:dyDescent="0.25"/>
    <row r="202" spans="1:11" ht="21.75" customHeight="1" x14ac:dyDescent="0.25"/>
    <row r="203" spans="1:11" ht="21.75" customHeight="1" x14ac:dyDescent="0.25"/>
    <row r="204" spans="1:11" ht="21.75" customHeight="1" x14ac:dyDescent="0.25"/>
    <row r="205" spans="1:11" ht="21.75" customHeight="1" x14ac:dyDescent="0.25"/>
    <row r="206" spans="1:11" ht="21.75" customHeight="1" x14ac:dyDescent="0.25"/>
    <row r="207" spans="1:11" ht="21.75" customHeight="1" x14ac:dyDescent="0.25"/>
    <row r="208" spans="1:11" ht="21.75" customHeight="1" x14ac:dyDescent="0.25"/>
    <row r="209" ht="21.75" customHeight="1" x14ac:dyDescent="0.25"/>
    <row r="210" ht="21.75" customHeight="1" x14ac:dyDescent="0.25"/>
    <row r="211" ht="21.75" customHeight="1" x14ac:dyDescent="0.25"/>
    <row r="212" ht="21.75" customHeight="1" x14ac:dyDescent="0.25"/>
    <row r="213" ht="21.75" customHeight="1" x14ac:dyDescent="0.25"/>
    <row r="214" ht="21.75" customHeight="1" x14ac:dyDescent="0.25"/>
    <row r="215" ht="21.75" customHeight="1" x14ac:dyDescent="0.25"/>
    <row r="216" ht="21.75" customHeight="1" x14ac:dyDescent="0.25"/>
    <row r="217" ht="21.75" customHeight="1" x14ac:dyDescent="0.25"/>
    <row r="218" ht="21.75" customHeight="1" x14ac:dyDescent="0.25"/>
    <row r="219" ht="21.75" customHeight="1" x14ac:dyDescent="0.25"/>
    <row r="220" ht="21.75" customHeight="1" x14ac:dyDescent="0.25"/>
    <row r="221" ht="21.75" customHeight="1" x14ac:dyDescent="0.25"/>
    <row r="222" ht="21.75" customHeight="1" x14ac:dyDescent="0.25"/>
    <row r="223" ht="21.75" customHeight="1" x14ac:dyDescent="0.25"/>
    <row r="224" ht="21.75" customHeight="1" x14ac:dyDescent="0.25"/>
    <row r="225" ht="21.75" customHeight="1" x14ac:dyDescent="0.25"/>
    <row r="226" ht="21.75" customHeight="1" x14ac:dyDescent="0.25"/>
    <row r="227" ht="21.75" customHeight="1" x14ac:dyDescent="0.25"/>
    <row r="228" ht="21.75" customHeight="1" x14ac:dyDescent="0.25"/>
    <row r="229" ht="21.75" customHeight="1" x14ac:dyDescent="0.25"/>
    <row r="230" ht="21.75" customHeight="1" x14ac:dyDescent="0.25"/>
    <row r="231" ht="21.75" customHeight="1" x14ac:dyDescent="0.25"/>
    <row r="232" ht="21.75" customHeight="1" x14ac:dyDescent="0.25"/>
    <row r="233" ht="21.75" customHeight="1" x14ac:dyDescent="0.25"/>
    <row r="234" ht="21.75" customHeight="1" x14ac:dyDescent="0.25"/>
    <row r="235" ht="21.75" customHeight="1" x14ac:dyDescent="0.25"/>
    <row r="236" ht="21.75" customHeight="1" x14ac:dyDescent="0.25"/>
    <row r="237" ht="21.75" customHeight="1" x14ac:dyDescent="0.25"/>
    <row r="238" ht="21.75" customHeight="1" x14ac:dyDescent="0.25"/>
    <row r="239" ht="21.75" customHeight="1" x14ac:dyDescent="0.25"/>
    <row r="240" ht="21.75" customHeight="1" x14ac:dyDescent="0.25"/>
    <row r="241" ht="21.75" customHeight="1" x14ac:dyDescent="0.25"/>
    <row r="242" ht="21.75" customHeight="1" x14ac:dyDescent="0.25"/>
    <row r="243" ht="21.75" customHeight="1" x14ac:dyDescent="0.25"/>
    <row r="244" ht="21.75" customHeight="1" x14ac:dyDescent="0.25"/>
    <row r="245" ht="21.75" customHeight="1" x14ac:dyDescent="0.25"/>
    <row r="246" ht="21.75" customHeight="1" x14ac:dyDescent="0.25"/>
    <row r="247" ht="21.75" customHeight="1" x14ac:dyDescent="0.25"/>
    <row r="248" ht="21.75" customHeight="1" x14ac:dyDescent="0.25"/>
    <row r="249" ht="21.75" customHeight="1" x14ac:dyDescent="0.25"/>
    <row r="250" ht="21.75" customHeight="1" x14ac:dyDescent="0.25"/>
    <row r="251" ht="21.75" customHeight="1" x14ac:dyDescent="0.25"/>
    <row r="252" ht="21.75" customHeight="1" x14ac:dyDescent="0.25"/>
    <row r="253" ht="21.75" customHeight="1" x14ac:dyDescent="0.25"/>
    <row r="254" ht="21.75" customHeight="1" x14ac:dyDescent="0.25"/>
    <row r="255" ht="21.75" customHeight="1" x14ac:dyDescent="0.25"/>
    <row r="256" ht="21.75" customHeight="1" x14ac:dyDescent="0.25"/>
    <row r="257" ht="21.75" customHeight="1" x14ac:dyDescent="0.25"/>
    <row r="258" ht="21.75" customHeight="1" x14ac:dyDescent="0.25"/>
    <row r="259" ht="21.75" customHeight="1" x14ac:dyDescent="0.25"/>
    <row r="260" ht="21.75" customHeight="1" x14ac:dyDescent="0.25"/>
    <row r="261" ht="21.75" customHeight="1" x14ac:dyDescent="0.25"/>
    <row r="262" ht="21.75" customHeight="1" x14ac:dyDescent="0.25"/>
    <row r="263" ht="21.75" customHeight="1" x14ac:dyDescent="0.25"/>
    <row r="264" ht="21.75" customHeight="1" x14ac:dyDescent="0.25"/>
    <row r="265" ht="21.75" customHeight="1" x14ac:dyDescent="0.25"/>
    <row r="266" ht="21.75" customHeight="1" x14ac:dyDescent="0.25"/>
    <row r="267" ht="21.75" customHeight="1" x14ac:dyDescent="0.25"/>
    <row r="268" ht="21.75" customHeight="1" x14ac:dyDescent="0.25"/>
    <row r="269" ht="21.75" customHeight="1" x14ac:dyDescent="0.25"/>
    <row r="270" ht="21.75" customHeight="1" x14ac:dyDescent="0.25"/>
    <row r="271" ht="21.75" customHeight="1" x14ac:dyDescent="0.25"/>
    <row r="272" ht="21.75" customHeight="1" x14ac:dyDescent="0.25"/>
    <row r="273" ht="21.75" customHeight="1" x14ac:dyDescent="0.25"/>
    <row r="274" ht="21.75" customHeight="1" x14ac:dyDescent="0.25"/>
    <row r="275" ht="21.75" customHeight="1" x14ac:dyDescent="0.25"/>
    <row r="276" ht="21.75" customHeight="1" x14ac:dyDescent="0.25"/>
    <row r="277" ht="21.75" customHeight="1" x14ac:dyDescent="0.25"/>
    <row r="278" ht="21.75" customHeight="1" x14ac:dyDescent="0.25"/>
    <row r="279" ht="21.75" customHeight="1" x14ac:dyDescent="0.25"/>
    <row r="280" ht="21.75" customHeight="1" x14ac:dyDescent="0.25"/>
    <row r="281" ht="21.75" customHeight="1" x14ac:dyDescent="0.25"/>
    <row r="282" ht="21.75" customHeight="1" x14ac:dyDescent="0.25"/>
    <row r="283" ht="21.75" customHeight="1" x14ac:dyDescent="0.25"/>
    <row r="284" ht="21.75" customHeight="1" x14ac:dyDescent="0.25"/>
    <row r="285" ht="21.75" customHeight="1" x14ac:dyDescent="0.25"/>
    <row r="286" ht="21.75" customHeight="1" x14ac:dyDescent="0.25"/>
    <row r="287" ht="21.75" customHeight="1" x14ac:dyDescent="0.25"/>
    <row r="288" ht="21.75" customHeight="1" x14ac:dyDescent="0.25"/>
    <row r="289" ht="21.75" customHeight="1" x14ac:dyDescent="0.25"/>
    <row r="290" ht="21.75" customHeight="1" x14ac:dyDescent="0.25"/>
    <row r="291" ht="21.75" customHeight="1" x14ac:dyDescent="0.25"/>
    <row r="292" ht="21.75" customHeight="1" x14ac:dyDescent="0.25"/>
    <row r="293" ht="21.75" customHeight="1" x14ac:dyDescent="0.25"/>
    <row r="294" ht="21.75" customHeight="1" x14ac:dyDescent="0.25"/>
    <row r="295" ht="21.75" customHeight="1" x14ac:dyDescent="0.25"/>
    <row r="296" ht="21.75" customHeight="1" x14ac:dyDescent="0.25"/>
    <row r="297" ht="21.75" customHeight="1" x14ac:dyDescent="0.25"/>
    <row r="298" ht="21.75" customHeight="1" x14ac:dyDescent="0.25"/>
    <row r="299" ht="21.75" customHeight="1" x14ac:dyDescent="0.25"/>
    <row r="300" ht="21.75" customHeight="1" x14ac:dyDescent="0.25"/>
    <row r="301" ht="21.75" customHeight="1" x14ac:dyDescent="0.25"/>
    <row r="302" ht="21.75" customHeight="1" x14ac:dyDescent="0.25"/>
    <row r="303" ht="21.75" customHeight="1" x14ac:dyDescent="0.25"/>
    <row r="304" ht="21.75" customHeight="1" x14ac:dyDescent="0.25"/>
    <row r="305" ht="21.75" customHeight="1" x14ac:dyDescent="0.25"/>
    <row r="306" ht="21.75" customHeight="1" x14ac:dyDescent="0.25"/>
    <row r="307" ht="21.75" customHeight="1" x14ac:dyDescent="0.25"/>
    <row r="308" ht="21.75" customHeight="1" x14ac:dyDescent="0.25"/>
    <row r="309" ht="21.75" customHeight="1" x14ac:dyDescent="0.25"/>
    <row r="310" ht="21.75" customHeight="1" x14ac:dyDescent="0.25"/>
    <row r="311" ht="21.75" customHeight="1" x14ac:dyDescent="0.25"/>
    <row r="312" ht="21.75" customHeight="1" x14ac:dyDescent="0.25"/>
    <row r="313" ht="21.75" customHeight="1" x14ac:dyDescent="0.25"/>
    <row r="314" ht="21.75" customHeight="1" x14ac:dyDescent="0.25"/>
    <row r="315" ht="21.75" customHeight="1" x14ac:dyDescent="0.25"/>
    <row r="316" ht="21.75" customHeight="1" x14ac:dyDescent="0.25"/>
    <row r="317" ht="21.75" customHeight="1" x14ac:dyDescent="0.25"/>
    <row r="318" ht="21.75" customHeight="1" x14ac:dyDescent="0.25"/>
    <row r="319" ht="21.75" customHeight="1" x14ac:dyDescent="0.25"/>
    <row r="320" ht="21.75" customHeight="1" x14ac:dyDescent="0.25"/>
    <row r="321" ht="21.75" customHeight="1" x14ac:dyDescent="0.25"/>
    <row r="322" ht="21.75" customHeight="1" x14ac:dyDescent="0.25"/>
    <row r="323" ht="21.75" customHeight="1" x14ac:dyDescent="0.25"/>
    <row r="324" ht="21.75" customHeight="1" x14ac:dyDescent="0.25"/>
    <row r="325" ht="21.75" customHeight="1" x14ac:dyDescent="0.25"/>
    <row r="326" ht="21.75" customHeight="1" x14ac:dyDescent="0.25"/>
    <row r="327" ht="21.75" customHeight="1" x14ac:dyDescent="0.25"/>
    <row r="328" ht="21.75" customHeight="1" x14ac:dyDescent="0.25"/>
    <row r="329" ht="21.75" customHeight="1" x14ac:dyDescent="0.25"/>
    <row r="330" ht="21.75" customHeight="1" x14ac:dyDescent="0.25"/>
    <row r="331" ht="21.75" customHeight="1" x14ac:dyDescent="0.25"/>
    <row r="332" ht="21.75" customHeight="1" x14ac:dyDescent="0.25"/>
    <row r="333" ht="21.75" customHeight="1" x14ac:dyDescent="0.25"/>
    <row r="334" ht="21.75" customHeight="1" x14ac:dyDescent="0.25"/>
    <row r="335" ht="21.75" customHeight="1" x14ac:dyDescent="0.25"/>
    <row r="336" ht="21.75" customHeight="1" x14ac:dyDescent="0.25"/>
    <row r="337" ht="21.75" customHeight="1" x14ac:dyDescent="0.25"/>
    <row r="338" ht="21.75" customHeight="1" x14ac:dyDescent="0.25"/>
    <row r="339" ht="21.75" customHeight="1" x14ac:dyDescent="0.25"/>
    <row r="340" ht="21.75" customHeight="1" x14ac:dyDescent="0.25"/>
    <row r="341" ht="21.75" customHeight="1" x14ac:dyDescent="0.25"/>
    <row r="342" ht="21.75" customHeight="1" x14ac:dyDescent="0.25"/>
    <row r="343" ht="21.75" customHeight="1" x14ac:dyDescent="0.25"/>
    <row r="344" ht="21.75" customHeight="1" x14ac:dyDescent="0.25"/>
    <row r="345" ht="21.75" customHeight="1" x14ac:dyDescent="0.25"/>
    <row r="346" ht="21.75" customHeight="1" x14ac:dyDescent="0.25"/>
    <row r="347" ht="21.75" customHeight="1" x14ac:dyDescent="0.25"/>
    <row r="348" ht="21.75" customHeight="1" x14ac:dyDescent="0.25"/>
    <row r="349" ht="21.75" customHeight="1" x14ac:dyDescent="0.25"/>
    <row r="350" ht="21.75" customHeight="1" x14ac:dyDescent="0.25"/>
    <row r="351" ht="21.75" customHeight="1" x14ac:dyDescent="0.25"/>
    <row r="352" ht="21.75" customHeight="1" x14ac:dyDescent="0.25"/>
    <row r="353" ht="21.75" customHeight="1" x14ac:dyDescent="0.25"/>
    <row r="354" ht="21.75" customHeight="1" x14ac:dyDescent="0.25"/>
    <row r="355" ht="21.75" customHeight="1" x14ac:dyDescent="0.25"/>
    <row r="356" ht="21.75" customHeight="1" x14ac:dyDescent="0.25"/>
    <row r="357" ht="21.75" customHeight="1" x14ac:dyDescent="0.25"/>
    <row r="358" ht="21.75" customHeight="1" x14ac:dyDescent="0.25"/>
    <row r="359" ht="21.75" customHeight="1" x14ac:dyDescent="0.25"/>
    <row r="360" ht="21.75" customHeight="1" x14ac:dyDescent="0.25"/>
    <row r="361" ht="21.75" customHeight="1" x14ac:dyDescent="0.25"/>
    <row r="362" ht="21.75" customHeight="1" x14ac:dyDescent="0.25"/>
    <row r="363" ht="21.75" customHeight="1" x14ac:dyDescent="0.25"/>
    <row r="364" ht="21.75" customHeight="1" x14ac:dyDescent="0.25"/>
    <row r="365" ht="21.75" customHeight="1" x14ac:dyDescent="0.25"/>
    <row r="366" ht="21.75" customHeight="1" x14ac:dyDescent="0.25"/>
    <row r="367" ht="21.75" customHeight="1" x14ac:dyDescent="0.25"/>
    <row r="368" ht="21.75" customHeight="1" x14ac:dyDescent="0.25"/>
    <row r="369" ht="21.75" customHeight="1" x14ac:dyDescent="0.25"/>
    <row r="370" ht="21.75" customHeight="1" x14ac:dyDescent="0.25"/>
    <row r="371" ht="21.75" customHeight="1" x14ac:dyDescent="0.25"/>
    <row r="372" ht="44.45" customHeight="1" x14ac:dyDescent="0.25"/>
  </sheetData>
  <mergeCells count="17">
    <mergeCell ref="C4:C5"/>
    <mergeCell ref="L4:L5"/>
    <mergeCell ref="A199:K199"/>
    <mergeCell ref="A200:K200"/>
    <mergeCell ref="A1:K1"/>
    <mergeCell ref="A2:K2"/>
    <mergeCell ref="A3:B3"/>
    <mergeCell ref="J3:K3"/>
    <mergeCell ref="A4:A5"/>
    <mergeCell ref="B4:B5"/>
    <mergeCell ref="D4:K4"/>
    <mergeCell ref="A125:B125"/>
    <mergeCell ref="E125:K125"/>
    <mergeCell ref="A117:K117"/>
    <mergeCell ref="E118:K118"/>
    <mergeCell ref="A119:B119"/>
    <mergeCell ref="E119:K119"/>
  </mergeCells>
  <pageMargins left="0.5" right="0.25" top="0.5" bottom="0.5" header="0.3" footer="0.3"/>
  <pageSetup paperSize="9" scale="80" orientation="landscape" verticalDpi="0"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Phu luc 4 - phân bổ</vt:lpstr>
      <vt:lpstr>'Phu luc 4 - phân bổ'!Print_Titles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cp:lastModifiedBy>
  <cp:lastPrinted>2025-09-09T03:58:09Z</cp:lastPrinted>
  <dcterms:created xsi:type="dcterms:W3CDTF">2025-09-08T02:40:23Z</dcterms:created>
  <dcterms:modified xsi:type="dcterms:W3CDTF">2025-09-09T03:58:26Z</dcterms:modified>
</cp:coreProperties>
</file>